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870" activeTab="0"/>
  </bookViews>
  <sheets>
    <sheet name="niest. II st 2018-19 " sheetId="1" r:id="rId1"/>
    <sheet name="Fakultety" sheetId="2" r:id="rId2"/>
  </sheets>
  <definedNames>
    <definedName name="_xlnm.Print_Area" localSheetId="0">'niest. II st 2018-19 '!$A$1:$K$44</definedName>
  </definedNames>
  <calcPr fullCalcOnLoad="1"/>
</workbook>
</file>

<file path=xl/sharedStrings.xml><?xml version="1.0" encoding="utf-8"?>
<sst xmlns="http://schemas.openxmlformats.org/spreadsheetml/2006/main" count="208" uniqueCount="151">
  <si>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</si>
  <si>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</si>
  <si>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</si>
  <si>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</si>
  <si>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</si>
  <si>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</si>
  <si>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</si>
  <si>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</si>
  <si>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</si>
  <si>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</si>
  <si>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</si>
  <si>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</si>
  <si>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</si>
  <si>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</si>
  <si>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</si>
  <si>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</si>
  <si>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</si>
  <si>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</si>
  <si>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</si>
  <si>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w całości godzin</t>
  </si>
  <si>
    <t>Statystyka i doświadczalnictwo</t>
  </si>
  <si>
    <t>Ekologia szkodników roślin</t>
  </si>
  <si>
    <t>Genetyka odporności roślin</t>
  </si>
  <si>
    <t>Mechanizmy odporności roślin na agrofagi</t>
  </si>
  <si>
    <t>Mechanizmy odporności agrofagów na pestycydy</t>
  </si>
  <si>
    <t>Ekologia mikroorganizmów</t>
  </si>
  <si>
    <t>Metodologia doświadczalnictwa</t>
  </si>
  <si>
    <t>Seminarium dyplomowe 1</t>
  </si>
  <si>
    <t>Seminarium dyplomowe 2</t>
  </si>
  <si>
    <t>Praca dyplomowa i egzamin dyplomowy</t>
  </si>
  <si>
    <t>SEMESTR IV / 6 zjazdów</t>
  </si>
  <si>
    <t>SEMESTR I / 6 zjazdów</t>
  </si>
  <si>
    <t>SEMESTR II / 6 zjazdów</t>
  </si>
  <si>
    <t>SEMESTR III / 6 zjazdów</t>
  </si>
  <si>
    <t>Ekotoksykologia pestycydów</t>
  </si>
  <si>
    <t xml:space="preserve">Język obcy specjalistyczny </t>
  </si>
  <si>
    <t>Przedmiot do wyboru 1 - blok G</t>
  </si>
  <si>
    <t>Przedmiot do wyboru 2 - blok G</t>
  </si>
  <si>
    <t>Przedmiot do wyboru 1 - blok E</t>
  </si>
  <si>
    <t>Przedmiot do wyboru 2 - blok E</t>
  </si>
  <si>
    <t xml:space="preserve">Przedmiot do wyboru 1 - blok C </t>
  </si>
  <si>
    <t>Przedmiot humanistyczno-społeczny do wyboru  3 blok F</t>
  </si>
  <si>
    <t xml:space="preserve">Przedmiot do wyboru 1- blok B
Przedmiot do wyboru 1 - blok B
</t>
  </si>
  <si>
    <t xml:space="preserve">Ochrona roślin przed zjawiskami pogodowymi </t>
  </si>
  <si>
    <t>Prawo w ochronie roślin</t>
  </si>
  <si>
    <t>Monitoring patogenów i szkodników roślin</t>
  </si>
  <si>
    <t>Ochrona upraw przed chwastami</t>
  </si>
  <si>
    <t>Choroby metaboliczno-fizjologiczne roślin</t>
  </si>
  <si>
    <t>Identyfikacja szkodników roślin</t>
  </si>
  <si>
    <t>Zrównoważona ochrona roślin</t>
  </si>
  <si>
    <t>Organizacja kontroli fitosanitarnej</t>
  </si>
  <si>
    <t>Przdmiot do wyboru</t>
  </si>
  <si>
    <t xml:space="preserve">  Forma zal.  </t>
  </si>
  <si>
    <t xml:space="preserve">  Godziny ogółem  </t>
  </si>
  <si>
    <t xml:space="preserve">  Wykłady  </t>
  </si>
  <si>
    <t xml:space="preserve">  Ćw.Ter.  </t>
  </si>
  <si>
    <t xml:space="preserve">  Wykładów 
tygodniowo  </t>
  </si>
  <si>
    <t xml:space="preserve">  Ćwiczeń 
tygodniowo  </t>
  </si>
  <si>
    <t xml:space="preserve">SEMESTR I          
</t>
  </si>
  <si>
    <t xml:space="preserve">PRZEDMIOT Z OBSZARU NAUK HUMANISTYCZNYCH I SPOŁECZNYCH 1 - BLOK A    </t>
  </si>
  <si>
    <t>Bioetyka w ochronie roślin</t>
  </si>
  <si>
    <t>Owady w historii i kulturze narodów</t>
  </si>
  <si>
    <t xml:space="preserve">SEMESTR I - BLOK B </t>
  </si>
  <si>
    <t>Entomologia sanitarna</t>
  </si>
  <si>
    <t>Sanitary Entomology</t>
  </si>
  <si>
    <t xml:space="preserve">SEMESTR I - BLOK C </t>
  </si>
  <si>
    <t>Infrastruktura ekologiczna w ochronie roślin</t>
  </si>
  <si>
    <t>Rolnictwo zrównoważone</t>
  </si>
  <si>
    <t xml:space="preserve">PRZEDMIOT Z OBSZARU NAUK HUMANISTYCZNYCH I SPOŁECZNYCH 2  - BLOK D       
</t>
  </si>
  <si>
    <t>Prowadzenie działalności gospodarczej</t>
  </si>
  <si>
    <t>Zasady i techniki pracy doradcy</t>
  </si>
  <si>
    <t>Grzyby nadrzewne i ich znaczenie</t>
  </si>
  <si>
    <t>Bakteriozy roślin uprawnych</t>
  </si>
  <si>
    <t>Patologia nasion</t>
  </si>
  <si>
    <t>Ochrona upraw leśnych</t>
  </si>
  <si>
    <t xml:space="preserve">Protection of forest crops
</t>
  </si>
  <si>
    <t xml:space="preserve">PRZEDMIOT Z OBSZARU NAUK HUMANISTYCZNYCH I SPOŁECZNYCH 3 - BLOK F        
</t>
  </si>
  <si>
    <t>Coaching</t>
  </si>
  <si>
    <t>Pozyskiwanie funduszy UE na przedsięwzięcia w rolnictwie</t>
  </si>
  <si>
    <t>Szkodniki przechowywanych surowców roślinnych</t>
  </si>
  <si>
    <t>GMO w ochronie roślin</t>
  </si>
  <si>
    <t>Communities of insects</t>
  </si>
  <si>
    <t>Ochrona roślin przemysłowych</t>
  </si>
  <si>
    <t>Ochrona upraw ekologicznych</t>
  </si>
  <si>
    <t>MOR N2_5/1</t>
  </si>
  <si>
    <t>MOR N2_5/2</t>
  </si>
  <si>
    <t>MOR N2_7/1</t>
  </si>
  <si>
    <t>MOR N2_7/2</t>
  </si>
  <si>
    <t>MOR N2_26/1</t>
  </si>
  <si>
    <t>MOR N2_26/2</t>
  </si>
  <si>
    <t>MOR N2_27/1</t>
  </si>
  <si>
    <t>MOR N2_27/2</t>
  </si>
  <si>
    <t>MOR S2_25</t>
  </si>
  <si>
    <t>MOR S2_26</t>
  </si>
  <si>
    <t>MOR S2_27</t>
  </si>
  <si>
    <t>MOR S2_28</t>
  </si>
  <si>
    <t>MOR S2_29</t>
  </si>
  <si>
    <t>MOR S2_30</t>
  </si>
  <si>
    <t>MOR N2_1</t>
  </si>
  <si>
    <t>MOR N2_2</t>
  </si>
  <si>
    <t>MOR N2_3</t>
  </si>
  <si>
    <t>MOR N2_4</t>
  </si>
  <si>
    <t>MOR N2_5</t>
  </si>
  <si>
    <t>MOR N2_6</t>
  </si>
  <si>
    <t>MOR N2_7</t>
  </si>
  <si>
    <t>MOR N2_8</t>
  </si>
  <si>
    <t>MOR N2_9</t>
  </si>
  <si>
    <t>MOR N2_10</t>
  </si>
  <si>
    <t>MOR N2_11</t>
  </si>
  <si>
    <t>MOR N2_12</t>
  </si>
  <si>
    <t>MOR N2_13</t>
  </si>
  <si>
    <t>MOR N2_14</t>
  </si>
  <si>
    <t>MOR N2_15</t>
  </si>
  <si>
    <t>MOR N2_16</t>
  </si>
  <si>
    <t>MOR N2_17</t>
  </si>
  <si>
    <t>MOR N2_18</t>
  </si>
  <si>
    <t>MOR N2_19</t>
  </si>
  <si>
    <t>MOR N2_20</t>
  </si>
  <si>
    <t>MOR N2_21</t>
  </si>
  <si>
    <t>MOR N2_22</t>
  </si>
  <si>
    <t>MOR N2_23</t>
  </si>
  <si>
    <t>MOR N2_24</t>
  </si>
  <si>
    <t>Kod modułu</t>
  </si>
  <si>
    <t>MOR N2_6/1</t>
  </si>
  <si>
    <t>MOR N2_6/2</t>
  </si>
  <si>
    <t>MOR N2_6/3</t>
  </si>
  <si>
    <t>MOR N2_9/1</t>
  </si>
  <si>
    <t>MOR N2_9/2</t>
  </si>
  <si>
    <t>MOR N2_21/1</t>
  </si>
  <si>
    <t>MOR N2_21/2</t>
  </si>
  <si>
    <t>MOR N2_22/1</t>
  </si>
  <si>
    <t>MOR N2_22/2</t>
  </si>
  <si>
    <t>MOR N2_22/3</t>
  </si>
  <si>
    <t>MOR N2_27/3</t>
  </si>
  <si>
    <t>MOR N2_28/1</t>
  </si>
  <si>
    <t>MOR N2_28/2</t>
  </si>
  <si>
    <t>Identyfikacja czynników infekcyjnych</t>
  </si>
  <si>
    <t xml:space="preserve">SEMESTR III - BLOK E </t>
  </si>
  <si>
    <t>SEMESTR IV</t>
  </si>
  <si>
    <t>SEMESTR IV - BLOK G</t>
  </si>
  <si>
    <t>Żywienie roślin a ich odporność</t>
  </si>
  <si>
    <t>Choroby przechowalnicze</t>
  </si>
  <si>
    <t xml:space="preserve">Ochrona owadów
</t>
  </si>
  <si>
    <t>Udział procentowy w całości</t>
  </si>
  <si>
    <t>6.2</t>
  </si>
  <si>
    <t>Wydział Ogrodnitwa i Architektury Krajobrazu</t>
  </si>
  <si>
    <t>Wydział Ogrodnictwa i Architektury Krajobrazu</t>
  </si>
  <si>
    <t>Kierunek Ochrona Rośłin i Kontrola Fitosanitarna, studia niestacjonarne drugiego stopnia - semestr I-III
Zatwierdziny Uchwała Rady Wydziału  dnia 12 kwietnia 2019 roku . Dla naboru 2019/2020 obowiązuje w semestrze I-III</t>
  </si>
  <si>
    <t>Kierunek Ochrona Rośłin i Kontrola Fitosanitarna, studia niestacjonarne drugiego stopnia - semsetr I-III 
Zatwierdzony Uchwałą Rady Wydziału z dnia 12 kwietnia 2019 roku. Dla naboru 2019/2020 obowiązuje w semestrze I - III</t>
  </si>
  <si>
    <t>Przedmiot humanistyczno-społeczny do wyboru 
1 blok A</t>
  </si>
  <si>
    <t>Przedmiot humanistyczno-społeczny do wyboru 
 2 blok 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</si>
</sst>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[$-415]d\ mmmm\ yyyy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9"/>
      <color indexed="57"/>
      <name val="Arial Narrow"/>
      <family val="2"/>
    </font>
    <font>
      <sz val="6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10"/>
      <color rgb="FF000000"/>
      <name val="Arial"/>
      <family val="2"/>
    </font>
    <font>
      <sz val="9"/>
      <color rgb="FF0000FF"/>
      <name val="Arial Narrow"/>
      <family val="2"/>
    </font>
    <font>
      <sz val="10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6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textRotation="90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/>
      <protection/>
    </xf>
    <xf numFmtId="9" fontId="9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11" fillId="0" borderId="0" xfId="53" applyFont="1" applyFill="1" applyAlignment="1">
      <alignment horizontal="center"/>
      <protection/>
    </xf>
    <xf numFmtId="0" fontId="12" fillId="0" borderId="0" xfId="53" applyFont="1" applyFill="1">
      <alignment/>
      <protection/>
    </xf>
    <xf numFmtId="1" fontId="13" fillId="33" borderId="11" xfId="53" applyNumberFormat="1" applyFont="1" applyFill="1" applyBorder="1" applyAlignment="1">
      <alignment horizontal="center" vertical="center"/>
      <protection/>
    </xf>
    <xf numFmtId="1" fontId="14" fillId="33" borderId="10" xfId="53" applyNumberFormat="1" applyFont="1" applyFill="1" applyBorder="1" applyAlignment="1">
      <alignment horizontal="center" vertical="center"/>
      <protection/>
    </xf>
    <xf numFmtId="0" fontId="15" fillId="0" borderId="0" xfId="53" applyFont="1" applyFill="1" applyAlignment="1">
      <alignment horizontal="center"/>
      <protection/>
    </xf>
    <xf numFmtId="0" fontId="16" fillId="0" borderId="0" xfId="53" applyFont="1" applyFill="1">
      <alignment/>
      <protection/>
    </xf>
    <xf numFmtId="9" fontId="11" fillId="0" borderId="0" xfId="53" applyNumberFormat="1" applyFont="1" applyFill="1">
      <alignment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1" fontId="21" fillId="0" borderId="0" xfId="53" applyNumberFormat="1" applyFont="1" applyFill="1" applyBorder="1" applyAlignment="1">
      <alignment horizontal="center"/>
      <protection/>
    </xf>
    <xf numFmtId="1" fontId="19" fillId="0" borderId="0" xfId="53" applyNumberFormat="1" applyFont="1" applyFill="1" applyBorder="1" applyAlignment="1">
      <alignment horizontal="center"/>
      <protection/>
    </xf>
    <xf numFmtId="1" fontId="22" fillId="0" borderId="0" xfId="53" applyNumberFormat="1" applyFont="1" applyFill="1" applyBorder="1" applyAlignment="1">
      <alignment horizontal="center"/>
      <protection/>
    </xf>
    <xf numFmtId="9" fontId="23" fillId="0" borderId="0" xfId="53" applyNumberFormat="1" applyFont="1" applyFill="1" applyBorder="1" applyAlignment="1">
      <alignment horizontal="center"/>
      <protection/>
    </xf>
    <xf numFmtId="1" fontId="23" fillId="0" borderId="0" xfId="53" applyNumberFormat="1" applyFont="1" applyFill="1" applyBorder="1" applyAlignment="1">
      <alignment horizontal="center"/>
      <protection/>
    </xf>
    <xf numFmtId="165" fontId="21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0" fontId="20" fillId="0" borderId="0" xfId="53" applyFont="1" applyBorder="1" applyAlignment="1">
      <alignment horizontal="right"/>
      <protection/>
    </xf>
    <xf numFmtId="1" fontId="4" fillId="0" borderId="0" xfId="53" applyNumberFormat="1" applyFont="1">
      <alignment/>
      <protection/>
    </xf>
    <xf numFmtId="1" fontId="18" fillId="0" borderId="0" xfId="53" applyNumberFormat="1" applyFont="1" applyFill="1">
      <alignment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1" fontId="13" fillId="33" borderId="10" xfId="53" applyNumberFormat="1" applyFont="1" applyFill="1" applyBorder="1" applyAlignment="1">
      <alignment horizontal="center" vertical="center"/>
      <protection/>
    </xf>
    <xf numFmtId="0" fontId="70" fillId="0" borderId="10" xfId="53" applyFont="1" applyFill="1" applyBorder="1" applyAlignment="1">
      <alignment horizontal="center" vertical="center"/>
      <protection/>
    </xf>
    <xf numFmtId="0" fontId="71" fillId="0" borderId="0" xfId="53" applyFont="1" applyFill="1" applyAlignment="1">
      <alignment horizontal="center"/>
      <protection/>
    </xf>
    <xf numFmtId="9" fontId="71" fillId="0" borderId="0" xfId="53" applyNumberFormat="1" applyFont="1" applyFill="1">
      <alignment/>
      <protection/>
    </xf>
    <xf numFmtId="0" fontId="70" fillId="0" borderId="0" xfId="53" applyFont="1" applyFill="1" applyAlignment="1">
      <alignment horizontal="center"/>
      <protection/>
    </xf>
    <xf numFmtId="0" fontId="70" fillId="0" borderId="0" xfId="53" applyFont="1" applyFill="1">
      <alignment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9" fillId="34" borderId="0" xfId="53" applyFont="1" applyFill="1" applyAlignment="1">
      <alignment horizontal="center"/>
      <protection/>
    </xf>
    <xf numFmtId="9" fontId="9" fillId="34" borderId="0" xfId="53" applyNumberFormat="1" applyFont="1" applyFill="1">
      <alignment/>
      <protection/>
    </xf>
    <xf numFmtId="0" fontId="8" fillId="34" borderId="0" xfId="53" applyFont="1" applyFill="1" applyAlignment="1">
      <alignment horizontal="center"/>
      <protection/>
    </xf>
    <xf numFmtId="0" fontId="8" fillId="34" borderId="0" xfId="53" applyFont="1" applyFill="1">
      <alignment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12" fillId="34" borderId="0" xfId="53" applyFont="1" applyFill="1">
      <alignment/>
      <protection/>
    </xf>
    <xf numFmtId="1" fontId="72" fillId="0" borderId="0" xfId="0" applyNumberFormat="1" applyFont="1" applyAlignment="1">
      <alignment horizontal="center"/>
    </xf>
    <xf numFmtId="1" fontId="73" fillId="0" borderId="0" xfId="0" applyNumberFormat="1" applyFont="1" applyAlignment="1">
      <alignment horizontal="center"/>
    </xf>
    <xf numFmtId="1" fontId="74" fillId="0" borderId="0" xfId="0" applyNumberFormat="1" applyFont="1" applyAlignment="1">
      <alignment horizontal="center"/>
    </xf>
    <xf numFmtId="9" fontId="75" fillId="0" borderId="0" xfId="0" applyNumberFormat="1" applyFont="1" applyAlignment="1">
      <alignment horizontal="center"/>
    </xf>
    <xf numFmtId="1" fontId="76" fillId="0" borderId="0" xfId="0" applyNumberFormat="1" applyFont="1" applyAlignment="1">
      <alignment wrapText="1"/>
    </xf>
    <xf numFmtId="0" fontId="3" fillId="0" borderId="0" xfId="53" applyNumberFormat="1" applyFont="1" applyBorder="1" applyAlignment="1">
      <alignment horizontal="center"/>
      <protection/>
    </xf>
    <xf numFmtId="0" fontId="24" fillId="0" borderId="0" xfId="53" applyNumberFormat="1" applyFont="1" applyBorder="1" applyAlignment="1">
      <alignment horizontal="center"/>
      <protection/>
    </xf>
    <xf numFmtId="0" fontId="3" fillId="0" borderId="12" xfId="53" applyNumberFormat="1" applyFont="1" applyBorder="1" applyAlignment="1">
      <alignment horizontal="center"/>
      <protection/>
    </xf>
    <xf numFmtId="0" fontId="3" fillId="0" borderId="0" xfId="53" applyNumberFormat="1" applyFont="1" applyAlignment="1">
      <alignment horizont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9" fontId="9" fillId="0" borderId="0" xfId="53" applyNumberFormat="1" applyFont="1" applyFill="1" applyAlignment="1">
      <alignment horizontal="center"/>
      <protection/>
    </xf>
    <xf numFmtId="0" fontId="77" fillId="0" borderId="0" xfId="0" applyFont="1" applyBorder="1" applyAlignment="1">
      <alignment vertical="center"/>
    </xf>
    <xf numFmtId="0" fontId="3" fillId="0" borderId="0" xfId="53" applyFont="1" applyBorder="1" applyAlignment="1">
      <alignment/>
      <protection/>
    </xf>
    <xf numFmtId="1" fontId="9" fillId="0" borderId="0" xfId="53" applyNumberFormat="1" applyFont="1" applyFill="1">
      <alignment/>
      <protection/>
    </xf>
    <xf numFmtId="1" fontId="17" fillId="0" borderId="0" xfId="53" applyNumberFormat="1" applyFont="1" applyFill="1" applyBorder="1" applyAlignment="1">
      <alignment horizontal="center"/>
      <protection/>
    </xf>
    <xf numFmtId="9" fontId="25" fillId="0" borderId="0" xfId="53" applyNumberFormat="1" applyFont="1" applyFill="1" applyBorder="1" applyAlignment="1">
      <alignment horizontal="center"/>
      <protection/>
    </xf>
    <xf numFmtId="1" fontId="25" fillId="0" borderId="0" xfId="53" applyNumberFormat="1" applyFont="1" applyFill="1" applyBorder="1" applyAlignment="1">
      <alignment horizontal="center"/>
      <protection/>
    </xf>
    <xf numFmtId="165" fontId="17" fillId="0" borderId="0" xfId="53" applyNumberFormat="1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right"/>
      <protection/>
    </xf>
    <xf numFmtId="0" fontId="27" fillId="0" borderId="0" xfId="53" applyNumberFormat="1" applyFont="1" applyBorder="1" applyAlignment="1">
      <alignment horizontal="center"/>
      <protection/>
    </xf>
    <xf numFmtId="0" fontId="29" fillId="35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 textRotation="90"/>
    </xf>
    <xf numFmtId="0" fontId="29" fillId="35" borderId="13" xfId="0" applyFont="1" applyFill="1" applyBorder="1" applyAlignment="1">
      <alignment horizontal="center" vertical="center" textRotation="90" wrapText="1"/>
    </xf>
    <xf numFmtId="0" fontId="29" fillId="0" borderId="13" xfId="0" applyFont="1" applyBorder="1" applyAlignment="1">
      <alignment/>
    </xf>
    <xf numFmtId="0" fontId="29" fillId="10" borderId="13" xfId="0" applyFont="1" applyFill="1" applyBorder="1" applyAlignment="1">
      <alignment/>
    </xf>
    <xf numFmtId="0" fontId="29" fillId="0" borderId="13" xfId="0" applyFont="1" applyBorder="1" applyAlignment="1">
      <alignment horizontal="left" wrapText="1"/>
    </xf>
    <xf numFmtId="0" fontId="29" fillId="34" borderId="13" xfId="0" applyFont="1" applyFill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9" fillId="34" borderId="13" xfId="0" applyFont="1" applyFill="1" applyBorder="1" applyAlignment="1">
      <alignment/>
    </xf>
    <xf numFmtId="0" fontId="30" fillId="35" borderId="13" xfId="0" applyFont="1" applyFill="1" applyBorder="1" applyAlignment="1">
      <alignment vertical="top"/>
    </xf>
    <xf numFmtId="0" fontId="30" fillId="35" borderId="14" xfId="0" applyFont="1" applyFill="1" applyBorder="1" applyAlignment="1">
      <alignment vertical="top"/>
    </xf>
    <xf numFmtId="0" fontId="29" fillId="35" borderId="15" xfId="0" applyFont="1" applyFill="1" applyBorder="1" applyAlignment="1">
      <alignment vertical="top"/>
    </xf>
    <xf numFmtId="0" fontId="29" fillId="35" borderId="16" xfId="0" applyFont="1" applyFill="1" applyBorder="1" applyAlignment="1">
      <alignment vertical="top"/>
    </xf>
    <xf numFmtId="0" fontId="29" fillId="0" borderId="13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center"/>
    </xf>
    <xf numFmtId="0" fontId="29" fillId="0" borderId="0" xfId="0" applyFont="1" applyAlignment="1">
      <alignment vertical="top" wrapText="1"/>
    </xf>
    <xf numFmtId="0" fontId="29" fillId="0" borderId="13" xfId="0" applyFont="1" applyBorder="1" applyAlignment="1">
      <alignment horizontal="center" vertical="top"/>
    </xf>
    <xf numFmtId="0" fontId="29" fillId="0" borderId="17" xfId="0" applyFont="1" applyFill="1" applyBorder="1" applyAlignment="1">
      <alignment horizontal="left"/>
    </xf>
    <xf numFmtId="0" fontId="29" fillId="0" borderId="13" xfId="0" applyFont="1" applyBorder="1" applyAlignment="1">
      <alignment horizontal="left" vertical="top" wrapText="1"/>
    </xf>
    <xf numFmtId="0" fontId="29" fillId="34" borderId="11" xfId="0" applyFont="1" applyFill="1" applyBorder="1" applyAlignment="1">
      <alignment vertical="center"/>
    </xf>
    <xf numFmtId="1" fontId="29" fillId="34" borderId="11" xfId="0" applyNumberFormat="1" applyFont="1" applyFill="1" applyBorder="1" applyAlignment="1">
      <alignment horizontal="center" vertical="center"/>
    </xf>
    <xf numFmtId="0" fontId="29" fillId="34" borderId="11" xfId="53" applyFont="1" applyFill="1" applyBorder="1" applyAlignment="1">
      <alignment horizontal="center" vertical="center"/>
      <protection/>
    </xf>
    <xf numFmtId="1" fontId="29" fillId="34" borderId="18" xfId="53" applyNumberFormat="1" applyFont="1" applyFill="1" applyBorder="1" applyAlignment="1">
      <alignment horizontal="center" vertical="center"/>
      <protection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1" fontId="29" fillId="34" borderId="10" xfId="53" applyNumberFormat="1" applyFont="1" applyFill="1" applyBorder="1" applyAlignment="1">
      <alignment horizontal="center" vertical="center"/>
      <protection/>
    </xf>
    <xf numFmtId="0" fontId="29" fillId="0" borderId="11" xfId="53" applyNumberFormat="1" applyFont="1" applyFill="1" applyBorder="1" applyAlignment="1">
      <alignment horizontal="center" vertical="center"/>
      <protection/>
    </xf>
    <xf numFmtId="0" fontId="29" fillId="34" borderId="22" xfId="0" applyFont="1" applyFill="1" applyBorder="1" applyAlignment="1">
      <alignment vertical="center" wrapText="1"/>
    </xf>
    <xf numFmtId="1" fontId="29" fillId="34" borderId="11" xfId="53" applyNumberFormat="1" applyFont="1" applyFill="1" applyBorder="1" applyAlignment="1">
      <alignment horizontal="center" vertical="center"/>
      <protection/>
    </xf>
    <xf numFmtId="0" fontId="29" fillId="34" borderId="23" xfId="0" applyFont="1" applyFill="1" applyBorder="1" applyAlignment="1">
      <alignment horizontal="center" vertical="center"/>
    </xf>
    <xf numFmtId="0" fontId="29" fillId="34" borderId="11" xfId="53" applyNumberFormat="1" applyFont="1" applyFill="1" applyBorder="1" applyAlignment="1">
      <alignment horizontal="center" vertical="center"/>
      <protection/>
    </xf>
    <xf numFmtId="1" fontId="29" fillId="34" borderId="10" xfId="0" applyNumberFormat="1" applyFont="1" applyFill="1" applyBorder="1" applyAlignment="1">
      <alignment horizontal="center" vertical="center"/>
    </xf>
    <xf numFmtId="0" fontId="29" fillId="34" borderId="10" xfId="53" applyFont="1" applyFill="1" applyBorder="1" applyAlignment="1">
      <alignment horizontal="center" vertical="center"/>
      <protection/>
    </xf>
    <xf numFmtId="0" fontId="29" fillId="34" borderId="24" xfId="0" applyFont="1" applyFill="1" applyBorder="1" applyAlignment="1">
      <alignment horizontal="center" vertical="center"/>
    </xf>
    <xf numFmtId="0" fontId="29" fillId="34" borderId="10" xfId="53" applyNumberFormat="1" applyFont="1" applyFill="1" applyBorder="1" applyAlignment="1">
      <alignment horizontal="center" vertical="center"/>
      <protection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vertical="center" wrapText="1"/>
    </xf>
    <xf numFmtId="1" fontId="29" fillId="34" borderId="25" xfId="0" applyNumberFormat="1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vertical="center" wrapText="1"/>
    </xf>
    <xf numFmtId="1" fontId="30" fillId="33" borderId="11" xfId="53" applyNumberFormat="1" applyFont="1" applyFill="1" applyBorder="1" applyAlignment="1">
      <alignment horizontal="center" vertical="center"/>
      <protection/>
    </xf>
    <xf numFmtId="0" fontId="30" fillId="33" borderId="11" xfId="53" applyFont="1" applyFill="1" applyBorder="1" applyAlignment="1">
      <alignment horizontal="center" vertical="center"/>
      <protection/>
    </xf>
    <xf numFmtId="0" fontId="30" fillId="33" borderId="11" xfId="53" applyNumberFormat="1" applyFont="1" applyFill="1" applyBorder="1" applyAlignment="1">
      <alignment horizontal="center" vertical="center"/>
      <protection/>
    </xf>
    <xf numFmtId="0" fontId="30" fillId="36" borderId="11" xfId="53" applyNumberFormat="1" applyFont="1" applyFill="1" applyBorder="1" applyAlignment="1">
      <alignment horizontal="center" vertical="center"/>
      <protection/>
    </xf>
    <xf numFmtId="1" fontId="29" fillId="0" borderId="10" xfId="0" applyNumberFormat="1" applyFont="1" applyBorder="1" applyAlignment="1">
      <alignment horizontal="center"/>
    </xf>
    <xf numFmtId="0" fontId="29" fillId="0" borderId="11" xfId="53" applyFont="1" applyFill="1" applyBorder="1" applyAlignment="1">
      <alignment horizontal="center" vertical="center"/>
      <protection/>
    </xf>
    <xf numFmtId="1" fontId="29" fillId="0" borderId="11" xfId="53" applyNumberFormat="1" applyFont="1" applyFill="1" applyBorder="1" applyAlignment="1">
      <alignment horizontal="center" vertical="center"/>
      <protection/>
    </xf>
    <xf numFmtId="0" fontId="29" fillId="0" borderId="13" xfId="0" applyFont="1" applyBorder="1" applyAlignment="1">
      <alignment vertical="center"/>
    </xf>
    <xf numFmtId="0" fontId="29" fillId="0" borderId="13" xfId="53" applyFont="1" applyFill="1" applyBorder="1" applyAlignment="1">
      <alignment vertical="center"/>
      <protection/>
    </xf>
    <xf numFmtId="0" fontId="29" fillId="34" borderId="13" xfId="53" applyFont="1" applyFill="1" applyBorder="1" applyAlignment="1">
      <alignment horizontal="center" vertical="center"/>
      <protection/>
    </xf>
    <xf numFmtId="0" fontId="29" fillId="0" borderId="13" xfId="53" applyFont="1" applyFill="1" applyBorder="1" applyAlignment="1">
      <alignment horizontal="center" vertical="center"/>
      <protection/>
    </xf>
    <xf numFmtId="0" fontId="30" fillId="0" borderId="0" xfId="53" applyFont="1" applyFill="1">
      <alignment/>
      <protection/>
    </xf>
    <xf numFmtId="0" fontId="29" fillId="0" borderId="13" xfId="53" applyNumberFormat="1" applyFont="1" applyFill="1" applyBorder="1" applyAlignment="1">
      <alignment horizontal="center" vertical="center"/>
      <protection/>
    </xf>
    <xf numFmtId="0" fontId="29" fillId="0" borderId="27" xfId="0" applyFont="1" applyFill="1" applyBorder="1" applyAlignment="1">
      <alignment vertical="center"/>
    </xf>
    <xf numFmtId="1" fontId="29" fillId="0" borderId="28" xfId="0" applyNumberFormat="1" applyFont="1" applyBorder="1" applyAlignment="1">
      <alignment horizontal="center"/>
    </xf>
    <xf numFmtId="0" fontId="29" fillId="0" borderId="26" xfId="0" applyFont="1" applyBorder="1" applyAlignment="1">
      <alignment vertical="center"/>
    </xf>
    <xf numFmtId="1" fontId="29" fillId="0" borderId="24" xfId="0" applyNumberFormat="1" applyFont="1" applyBorder="1" applyAlignment="1">
      <alignment horizontal="center"/>
    </xf>
    <xf numFmtId="0" fontId="29" fillId="37" borderId="13" xfId="0" applyFont="1" applyFill="1" applyBorder="1" applyAlignment="1">
      <alignment vertical="center" wrapText="1"/>
    </xf>
    <xf numFmtId="1" fontId="29" fillId="0" borderId="11" xfId="0" applyNumberFormat="1" applyFont="1" applyBorder="1" applyAlignment="1">
      <alignment horizontal="center"/>
    </xf>
    <xf numFmtId="0" fontId="30" fillId="0" borderId="29" xfId="53" applyFont="1" applyFill="1" applyBorder="1" applyAlignment="1">
      <alignment vertical="center"/>
      <protection/>
    </xf>
    <xf numFmtId="0" fontId="30" fillId="0" borderId="29" xfId="53" applyNumberFormat="1" applyFont="1" applyFill="1" applyBorder="1" applyAlignment="1">
      <alignment vertical="center"/>
      <protection/>
    </xf>
    <xf numFmtId="0" fontId="30" fillId="0" borderId="30" xfId="53" applyNumberFormat="1" applyFont="1" applyFill="1" applyBorder="1" applyAlignment="1">
      <alignment vertical="center"/>
      <protection/>
    </xf>
    <xf numFmtId="0" fontId="30" fillId="0" borderId="13" xfId="53" applyFont="1" applyFill="1" applyBorder="1">
      <alignment/>
      <protection/>
    </xf>
    <xf numFmtId="0" fontId="29" fillId="0" borderId="13" xfId="0" applyFont="1" applyFill="1" applyBorder="1" applyAlignment="1">
      <alignment vertical="center"/>
    </xf>
    <xf numFmtId="0" fontId="29" fillId="0" borderId="13" xfId="53" applyFont="1" applyFill="1" applyBorder="1" applyAlignment="1">
      <alignment horizontal="center"/>
      <protection/>
    </xf>
    <xf numFmtId="0" fontId="29" fillId="34" borderId="31" xfId="0" applyFont="1" applyFill="1" applyBorder="1" applyAlignment="1">
      <alignment vertical="center"/>
    </xf>
    <xf numFmtId="0" fontId="29" fillId="0" borderId="23" xfId="53" applyFont="1" applyFill="1" applyBorder="1" applyAlignment="1">
      <alignment horizontal="center" vertical="center"/>
      <protection/>
    </xf>
    <xf numFmtId="1" fontId="29" fillId="0" borderId="23" xfId="53" applyNumberFormat="1" applyFont="1" applyFill="1" applyBorder="1" applyAlignment="1">
      <alignment horizontal="center" vertical="center"/>
      <protection/>
    </xf>
    <xf numFmtId="0" fontId="29" fillId="0" borderId="23" xfId="53" applyNumberFormat="1" applyFont="1" applyFill="1" applyBorder="1" applyAlignment="1">
      <alignment horizontal="center" vertical="center"/>
      <protection/>
    </xf>
    <xf numFmtId="0" fontId="29" fillId="34" borderId="13" xfId="0" applyFont="1" applyFill="1" applyBorder="1" applyAlignment="1">
      <alignment vertical="center"/>
    </xf>
    <xf numFmtId="1" fontId="29" fillId="34" borderId="10" xfId="0" applyNumberFormat="1" applyFont="1" applyFill="1" applyBorder="1" applyAlignment="1">
      <alignment horizontal="center"/>
    </xf>
    <xf numFmtId="0" fontId="29" fillId="34" borderId="19" xfId="0" applyFont="1" applyFill="1" applyBorder="1" applyAlignment="1">
      <alignment vertical="center"/>
    </xf>
    <xf numFmtId="1" fontId="29" fillId="34" borderId="11" xfId="0" applyNumberFormat="1" applyFont="1" applyFill="1" applyBorder="1" applyAlignment="1">
      <alignment horizontal="center"/>
    </xf>
    <xf numFmtId="0" fontId="29" fillId="0" borderId="25" xfId="53" applyNumberFormat="1" applyFont="1" applyFill="1" applyBorder="1" applyAlignment="1">
      <alignment horizontal="center" vertical="center"/>
      <protection/>
    </xf>
    <xf numFmtId="0" fontId="30" fillId="33" borderId="32" xfId="53" applyNumberFormat="1" applyFont="1" applyFill="1" applyBorder="1" applyAlignment="1">
      <alignment horizontal="center" vertical="center"/>
      <protection/>
    </xf>
    <xf numFmtId="0" fontId="30" fillId="33" borderId="33" xfId="53" applyNumberFormat="1" applyFont="1" applyFill="1" applyBorder="1" applyAlignment="1">
      <alignment horizontal="center" vertical="center"/>
      <protection/>
    </xf>
    <xf numFmtId="1" fontId="30" fillId="0" borderId="25" xfId="53" applyNumberFormat="1" applyFont="1" applyFill="1" applyBorder="1" applyAlignment="1">
      <alignment horizontal="center"/>
      <protection/>
    </xf>
    <xf numFmtId="1" fontId="30" fillId="0" borderId="11" xfId="53" applyNumberFormat="1" applyFont="1" applyFill="1" applyBorder="1" applyAlignment="1">
      <alignment horizontal="center" vertical="center"/>
      <protection/>
    </xf>
    <xf numFmtId="1" fontId="30" fillId="33" borderId="18" xfId="53" applyNumberFormat="1" applyFont="1" applyFill="1" applyBorder="1" applyAlignment="1">
      <alignment horizontal="center" vertical="center"/>
      <protection/>
    </xf>
    <xf numFmtId="0" fontId="30" fillId="0" borderId="13" xfId="53" applyNumberFormat="1" applyFont="1" applyFill="1" applyBorder="1" applyAlignment="1">
      <alignment horizontal="center" vertical="center"/>
      <protection/>
    </xf>
    <xf numFmtId="1" fontId="30" fillId="0" borderId="30" xfId="53" applyNumberFormat="1" applyFont="1" applyFill="1" applyBorder="1" applyAlignment="1">
      <alignment horizontal="center" vertical="center"/>
      <protection/>
    </xf>
    <xf numFmtId="165" fontId="30" fillId="0" borderId="25" xfId="53" applyNumberFormat="1" applyFont="1" applyFill="1" applyBorder="1" applyAlignment="1">
      <alignment horizontal="center" vertical="center"/>
      <protection/>
    </xf>
    <xf numFmtId="165" fontId="30" fillId="0" borderId="32" xfId="53" applyNumberFormat="1" applyFont="1" applyFill="1" applyBorder="1" applyAlignment="1">
      <alignment horizontal="center" vertical="center"/>
      <protection/>
    </xf>
    <xf numFmtId="1" fontId="30" fillId="0" borderId="13" xfId="53" applyNumberFormat="1" applyFont="1" applyFill="1" applyBorder="1" applyAlignment="1">
      <alignment horizontal="center" vertical="center"/>
      <protection/>
    </xf>
    <xf numFmtId="165" fontId="30" fillId="0" borderId="13" xfId="53" applyNumberFormat="1" applyFont="1" applyFill="1" applyBorder="1" applyAlignment="1">
      <alignment horizontal="center" vertical="center"/>
      <protection/>
    </xf>
    <xf numFmtId="165" fontId="30" fillId="0" borderId="14" xfId="53" applyNumberFormat="1" applyFont="1" applyFill="1" applyBorder="1" applyAlignment="1">
      <alignment horizontal="center" vertical="center"/>
      <protection/>
    </xf>
    <xf numFmtId="0" fontId="30" fillId="38" borderId="13" xfId="53" applyFont="1" applyFill="1" applyBorder="1">
      <alignment/>
      <protection/>
    </xf>
    <xf numFmtId="0" fontId="30" fillId="33" borderId="34" xfId="53" applyFont="1" applyFill="1" applyBorder="1" applyAlignment="1">
      <alignment horizontal="center" vertical="center"/>
      <protection/>
    </xf>
    <xf numFmtId="1" fontId="30" fillId="33" borderId="35" xfId="53" applyNumberFormat="1" applyFont="1" applyFill="1" applyBorder="1" applyAlignment="1">
      <alignment horizontal="center" vertical="center" wrapText="1"/>
      <protection/>
    </xf>
    <xf numFmtId="164" fontId="30" fillId="33" borderId="35" xfId="65" applyFont="1" applyFill="1" applyBorder="1" applyAlignment="1" applyProtection="1">
      <alignment horizontal="center" vertical="center" textRotation="90" wrapText="1"/>
      <protection/>
    </xf>
    <xf numFmtId="164" fontId="30" fillId="33" borderId="35" xfId="65" applyFont="1" applyFill="1" applyBorder="1" applyAlignment="1" applyProtection="1">
      <alignment horizontal="center" vertical="center" textRotation="90"/>
      <protection/>
    </xf>
    <xf numFmtId="49" fontId="30" fillId="33" borderId="35" xfId="65" applyNumberFormat="1" applyFont="1" applyFill="1" applyBorder="1" applyAlignment="1" applyProtection="1">
      <alignment horizontal="center" vertical="center" textRotation="90" wrapText="1"/>
      <protection/>
    </xf>
    <xf numFmtId="0" fontId="30" fillId="33" borderId="35" xfId="65" applyNumberFormat="1" applyFont="1" applyFill="1" applyBorder="1" applyAlignment="1" applyProtection="1">
      <alignment horizontal="center" vertical="center" textRotation="90"/>
      <protection/>
    </xf>
    <xf numFmtId="0" fontId="29" fillId="10" borderId="31" xfId="0" applyFont="1" applyFill="1" applyBorder="1" applyAlignment="1">
      <alignment/>
    </xf>
    <xf numFmtId="0" fontId="30" fillId="0" borderId="36" xfId="53" applyFont="1" applyFill="1" applyBorder="1" applyAlignment="1">
      <alignment vertical="center"/>
      <protection/>
    </xf>
    <xf numFmtId="0" fontId="30" fillId="0" borderId="36" xfId="53" applyNumberFormat="1" applyFont="1" applyFill="1" applyBorder="1" applyAlignment="1">
      <alignment vertical="center"/>
      <protection/>
    </xf>
    <xf numFmtId="0" fontId="30" fillId="0" borderId="10" xfId="53" applyNumberFormat="1" applyFont="1" applyFill="1" applyBorder="1" applyAlignment="1">
      <alignment vertical="center"/>
      <protection/>
    </xf>
    <xf numFmtId="0" fontId="30" fillId="33" borderId="10" xfId="53" applyFont="1" applyFill="1" applyBorder="1" applyAlignment="1">
      <alignment horizontal="right" vertical="center"/>
      <protection/>
    </xf>
    <xf numFmtId="0" fontId="30" fillId="33" borderId="10" xfId="53" applyFont="1" applyFill="1" applyBorder="1" applyAlignment="1">
      <alignment vertical="center"/>
      <protection/>
    </xf>
    <xf numFmtId="1" fontId="30" fillId="0" borderId="29" xfId="53" applyNumberFormat="1" applyFont="1" applyFill="1" applyBorder="1" applyAlignment="1">
      <alignment horizontal="left" vertical="center"/>
      <protection/>
    </xf>
    <xf numFmtId="1" fontId="29" fillId="0" borderId="33" xfId="53" applyNumberFormat="1" applyFont="1" applyFill="1" applyBorder="1" applyAlignment="1">
      <alignment vertical="center"/>
      <protection/>
    </xf>
    <xf numFmtId="1" fontId="30" fillId="0" borderId="25" xfId="53" applyNumberFormat="1" applyFont="1" applyBorder="1" applyAlignment="1">
      <alignment horizontal="center" vertical="center"/>
      <protection/>
    </xf>
    <xf numFmtId="1" fontId="30" fillId="0" borderId="16" xfId="53" applyNumberFormat="1" applyFont="1" applyFill="1" applyBorder="1" applyAlignment="1">
      <alignment horizontal="left" vertical="center"/>
      <protection/>
    </xf>
    <xf numFmtId="1" fontId="29" fillId="0" borderId="13" xfId="53" applyNumberFormat="1" applyFont="1" applyFill="1" applyBorder="1" applyAlignment="1">
      <alignment vertical="center"/>
      <protection/>
    </xf>
    <xf numFmtId="1" fontId="30" fillId="0" borderId="13" xfId="53" applyNumberFormat="1" applyFont="1" applyBorder="1" applyAlignment="1">
      <alignment horizontal="center" vertical="center"/>
      <protection/>
    </xf>
    <xf numFmtId="0" fontId="31" fillId="0" borderId="31" xfId="53" applyFont="1" applyFill="1" applyBorder="1">
      <alignment/>
      <protection/>
    </xf>
    <xf numFmtId="0" fontId="30" fillId="33" borderId="24" xfId="53" applyFont="1" applyFill="1" applyBorder="1" applyAlignment="1">
      <alignment horizontal="right" vertical="center"/>
      <protection/>
    </xf>
    <xf numFmtId="0" fontId="30" fillId="0" borderId="31" xfId="53" applyFont="1" applyFill="1" applyBorder="1">
      <alignment/>
      <protection/>
    </xf>
    <xf numFmtId="0" fontId="31" fillId="0" borderId="13" xfId="53" applyFont="1" applyFill="1" applyBorder="1">
      <alignment/>
      <protection/>
    </xf>
    <xf numFmtId="0" fontId="27" fillId="0" borderId="0" xfId="53" applyFont="1" applyBorder="1" applyAlignment="1">
      <alignment horizontal="center"/>
      <protection/>
    </xf>
    <xf numFmtId="0" fontId="30" fillId="0" borderId="37" xfId="53" applyFont="1" applyFill="1" applyBorder="1" applyAlignment="1">
      <alignment horizontal="left" vertical="center"/>
      <protection/>
    </xf>
    <xf numFmtId="0" fontId="30" fillId="0" borderId="38" xfId="53" applyFont="1" applyFill="1" applyBorder="1" applyAlignment="1">
      <alignment horizontal="left" vertical="center"/>
      <protection/>
    </xf>
    <xf numFmtId="0" fontId="30" fillId="0" borderId="0" xfId="53" applyFont="1" applyAlignment="1">
      <alignment horizontal="left"/>
      <protection/>
    </xf>
    <xf numFmtId="0" fontId="29" fillId="0" borderId="0" xfId="0" applyFont="1" applyAlignment="1">
      <alignment horizontal="left"/>
    </xf>
    <xf numFmtId="1" fontId="30" fillId="0" borderId="0" xfId="53" applyNumberFormat="1" applyFont="1" applyBorder="1" applyAlignment="1">
      <alignment horizontal="left" vertical="center" wrapText="1"/>
      <protection/>
    </xf>
    <xf numFmtId="0" fontId="29" fillId="0" borderId="3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35" borderId="14" xfId="0" applyFont="1" applyFill="1" applyBorder="1" applyAlignment="1">
      <alignment horizontal="left" vertical="top"/>
    </xf>
    <xf numFmtId="0" fontId="30" fillId="35" borderId="15" xfId="0" applyFont="1" applyFill="1" applyBorder="1" applyAlignment="1">
      <alignment horizontal="left" vertical="top"/>
    </xf>
    <xf numFmtId="0" fontId="30" fillId="35" borderId="16" xfId="0" applyFont="1" applyFill="1" applyBorder="1" applyAlignment="1">
      <alignment horizontal="left" vertical="top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1" fontId="30" fillId="0" borderId="39" xfId="0" applyNumberFormat="1" applyFont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top" wrapText="1"/>
    </xf>
    <xf numFmtId="0" fontId="29" fillId="0" borderId="13" xfId="0" applyFont="1" applyBorder="1" applyAlignment="1">
      <alignment horizontal="left" wrapText="1"/>
    </xf>
    <xf numFmtId="0" fontId="29" fillId="0" borderId="13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U175"/>
  <sheetViews>
    <sheetView tabSelected="1" zoomScale="120" zoomScaleNormal="120" zoomScalePageLayoutView="0" workbookViewId="0" topLeftCell="A19">
      <selection activeCell="A12" sqref="A12"/>
    </sheetView>
  </sheetViews>
  <sheetFormatPr defaultColWidth="13.00390625" defaultRowHeight="12.75"/>
  <cols>
    <col min="1" max="1" width="11.57421875" style="4" customWidth="1"/>
    <col min="2" max="2" width="36.00390625" style="1" customWidth="1"/>
    <col min="3" max="3" width="5.140625" style="38" customWidth="1"/>
    <col min="4" max="4" width="5.140625" style="2" customWidth="1"/>
    <col min="5" max="6" width="5.00390625" style="2" customWidth="1"/>
    <col min="7" max="9" width="5.140625" style="2" customWidth="1"/>
    <col min="10" max="10" width="5.140625" style="63" customWidth="1"/>
    <col min="11" max="11" width="5.140625" style="62" customWidth="1"/>
    <col min="12" max="12" width="0" style="3" hidden="1" customWidth="1"/>
    <col min="13" max="14" width="0" style="41" hidden="1" customWidth="1"/>
    <col min="15" max="15" width="0" style="4" hidden="1" customWidth="1"/>
    <col min="16" max="16" width="0" style="5" hidden="1" customWidth="1"/>
    <col min="17" max="17" width="0.9921875" style="5" hidden="1" customWidth="1"/>
    <col min="18" max="16384" width="13.00390625" style="4" customWidth="1"/>
  </cols>
  <sheetData>
    <row r="1" spans="1:11" ht="18" customHeight="1">
      <c r="A1" s="190" t="s">
        <v>145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42" customHeight="1">
      <c r="A2" s="192" t="s">
        <v>147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7" s="8" customFormat="1" ht="80.25" customHeight="1">
      <c r="A3" s="164" t="s">
        <v>122</v>
      </c>
      <c r="B3" s="165" t="s">
        <v>0</v>
      </c>
      <c r="C3" s="166" t="s">
        <v>1</v>
      </c>
      <c r="D3" s="167" t="s">
        <v>2</v>
      </c>
      <c r="E3" s="167" t="s">
        <v>3</v>
      </c>
      <c r="F3" s="168" t="s">
        <v>4</v>
      </c>
      <c r="G3" s="169" t="s">
        <v>5</v>
      </c>
      <c r="H3" s="169" t="s">
        <v>6</v>
      </c>
      <c r="I3" s="167" t="s">
        <v>7</v>
      </c>
      <c r="J3" s="170" t="s">
        <v>8</v>
      </c>
      <c r="K3" s="170" t="s">
        <v>9</v>
      </c>
      <c r="L3" s="6" t="s">
        <v>10</v>
      </c>
      <c r="M3" s="7" t="s">
        <v>11</v>
      </c>
      <c r="N3" s="7" t="s">
        <v>12</v>
      </c>
      <c r="P3" s="9" t="s">
        <v>13</v>
      </c>
      <c r="Q3" s="9" t="s">
        <v>14</v>
      </c>
    </row>
    <row r="4" spans="1:17" s="8" customFormat="1" ht="13.5" customHeight="1">
      <c r="A4" s="140"/>
      <c r="B4" s="188" t="s">
        <v>31</v>
      </c>
      <c r="C4" s="188"/>
      <c r="D4" s="188"/>
      <c r="E4" s="188"/>
      <c r="F4" s="188"/>
      <c r="G4" s="188"/>
      <c r="H4" s="188"/>
      <c r="I4" s="188"/>
      <c r="J4" s="188"/>
      <c r="K4" s="189"/>
      <c r="L4" s="6"/>
      <c r="M4" s="7"/>
      <c r="N4" s="7"/>
      <c r="P4" s="9"/>
      <c r="Q4" s="9"/>
    </row>
    <row r="5" spans="1:17" s="47" customFormat="1" ht="13.5" customHeight="1">
      <c r="A5" s="79" t="s">
        <v>98</v>
      </c>
      <c r="B5" s="95" t="s">
        <v>35</v>
      </c>
      <c r="C5" s="96">
        <v>1</v>
      </c>
      <c r="D5" s="97" t="s">
        <v>16</v>
      </c>
      <c r="E5" s="98">
        <v>18</v>
      </c>
      <c r="F5" s="99"/>
      <c r="G5" s="100"/>
      <c r="H5" s="101">
        <v>18</v>
      </c>
      <c r="I5" s="102"/>
      <c r="J5" s="103">
        <f>ROUNDUP(F5/15,0)</f>
        <v>0</v>
      </c>
      <c r="K5" s="103">
        <v>3</v>
      </c>
      <c r="L5" s="43" t="str">
        <f aca="true" t="shared" si="0" ref="L5:L12">"#REF!/25"</f>
        <v>#REF!/25</v>
      </c>
      <c r="M5" s="44">
        <v>0</v>
      </c>
      <c r="N5" s="44">
        <f>IF(H5&gt;0,1,0)</f>
        <v>1</v>
      </c>
      <c r="O5" s="45" t="str">
        <f>"#REF!/E5"</f>
        <v>#REF!/E5</v>
      </c>
      <c r="P5" s="46">
        <v>3</v>
      </c>
      <c r="Q5" s="46" t="str">
        <f>"#REF!-P5"</f>
        <v>#REF!-P5</v>
      </c>
    </row>
    <row r="6" spans="1:17" s="14" customFormat="1" ht="13.5" customHeight="1">
      <c r="A6" s="79" t="s">
        <v>99</v>
      </c>
      <c r="B6" s="104" t="s">
        <v>136</v>
      </c>
      <c r="C6" s="96">
        <v>4</v>
      </c>
      <c r="D6" s="97" t="s">
        <v>16</v>
      </c>
      <c r="E6" s="105">
        <v>18</v>
      </c>
      <c r="F6" s="106"/>
      <c r="G6" s="106">
        <v>6</v>
      </c>
      <c r="H6" s="106">
        <v>6</v>
      </c>
      <c r="I6" s="105">
        <v>6</v>
      </c>
      <c r="J6" s="107">
        <v>0</v>
      </c>
      <c r="K6" s="107">
        <v>3</v>
      </c>
      <c r="L6" s="10" t="str">
        <f t="shared" si="0"/>
        <v>#REF!/25</v>
      </c>
      <c r="M6" s="11">
        <v>0</v>
      </c>
      <c r="N6" s="11">
        <f>IF(H6&gt;0,1,0)</f>
        <v>1</v>
      </c>
      <c r="O6" s="12" t="str">
        <f>"#REF!/E6"</f>
        <v>#REF!/E6</v>
      </c>
      <c r="P6" s="13">
        <v>2</v>
      </c>
      <c r="Q6" s="13" t="str">
        <f>"#REF!-P6"</f>
        <v>#REF!-P6</v>
      </c>
    </row>
    <row r="7" spans="1:17" s="14" customFormat="1" ht="13.5" customHeight="1">
      <c r="A7" s="79" t="s">
        <v>100</v>
      </c>
      <c r="B7" s="104" t="s">
        <v>48</v>
      </c>
      <c r="C7" s="108">
        <v>4</v>
      </c>
      <c r="D7" s="109" t="s">
        <v>16</v>
      </c>
      <c r="E7" s="102">
        <v>18</v>
      </c>
      <c r="F7" s="110"/>
      <c r="G7" s="110">
        <v>6</v>
      </c>
      <c r="H7" s="110">
        <v>6</v>
      </c>
      <c r="I7" s="102">
        <v>6</v>
      </c>
      <c r="J7" s="111">
        <v>0</v>
      </c>
      <c r="K7" s="111">
        <v>3</v>
      </c>
      <c r="L7" s="10"/>
      <c r="M7" s="11"/>
      <c r="N7" s="11"/>
      <c r="O7" s="12"/>
      <c r="P7" s="13"/>
      <c r="Q7" s="13"/>
    </row>
    <row r="8" spans="1:17" s="14" customFormat="1" ht="13.5" customHeight="1">
      <c r="A8" s="79" t="s">
        <v>101</v>
      </c>
      <c r="B8" s="104" t="s">
        <v>20</v>
      </c>
      <c r="C8" s="112">
        <v>3</v>
      </c>
      <c r="D8" s="112" t="s">
        <v>15</v>
      </c>
      <c r="E8" s="112">
        <v>18</v>
      </c>
      <c r="F8" s="112">
        <v>12</v>
      </c>
      <c r="G8" s="112">
        <v>3</v>
      </c>
      <c r="H8" s="112">
        <v>3</v>
      </c>
      <c r="I8" s="112"/>
      <c r="J8" s="112">
        <v>2</v>
      </c>
      <c r="K8" s="112">
        <v>1</v>
      </c>
      <c r="L8" s="10" t="str">
        <f t="shared" si="0"/>
        <v>#REF!/25</v>
      </c>
      <c r="M8" s="11">
        <v>0</v>
      </c>
      <c r="N8" s="11">
        <f>IF(H8&gt;0,1,0)</f>
        <v>1</v>
      </c>
      <c r="O8" s="12" t="str">
        <f>"#REF!/E7"</f>
        <v>#REF!/E7</v>
      </c>
      <c r="P8" s="13">
        <f>E8/25</f>
        <v>0.72</v>
      </c>
      <c r="Q8" s="13" t="str">
        <f>"#REF!-P7"</f>
        <v>#REF!-P7</v>
      </c>
    </row>
    <row r="9" spans="1:17" s="14" customFormat="1" ht="24.75" customHeight="1">
      <c r="A9" s="79" t="s">
        <v>102</v>
      </c>
      <c r="B9" s="115" t="s">
        <v>149</v>
      </c>
      <c r="C9" s="96">
        <v>1</v>
      </c>
      <c r="D9" s="97" t="s">
        <v>16</v>
      </c>
      <c r="E9" s="105">
        <v>9</v>
      </c>
      <c r="F9" s="113">
        <v>9</v>
      </c>
      <c r="G9" s="114"/>
      <c r="H9" s="114"/>
      <c r="I9" s="105"/>
      <c r="J9" s="107">
        <v>1.5</v>
      </c>
      <c r="K9" s="107">
        <v>0</v>
      </c>
      <c r="L9" s="10"/>
      <c r="M9" s="11"/>
      <c r="N9" s="11"/>
      <c r="O9" s="12"/>
      <c r="P9" s="13"/>
      <c r="Q9" s="13"/>
    </row>
    <row r="10" spans="1:17" s="15" customFormat="1" ht="13.5" customHeight="1">
      <c r="A10" s="79" t="s">
        <v>103</v>
      </c>
      <c r="B10" s="115" t="s">
        <v>42</v>
      </c>
      <c r="C10" s="116">
        <v>3</v>
      </c>
      <c r="D10" s="97" t="s">
        <v>16</v>
      </c>
      <c r="E10" s="105">
        <v>18</v>
      </c>
      <c r="F10" s="113">
        <v>9</v>
      </c>
      <c r="G10" s="114">
        <v>3</v>
      </c>
      <c r="H10" s="114">
        <v>6</v>
      </c>
      <c r="I10" s="105"/>
      <c r="J10" s="107">
        <v>1.5</v>
      </c>
      <c r="K10" s="107">
        <v>1.5</v>
      </c>
      <c r="L10" s="10" t="str">
        <f t="shared" si="0"/>
        <v>#REF!/25</v>
      </c>
      <c r="M10" s="11">
        <v>0</v>
      </c>
      <c r="N10" s="11">
        <f>IF(H10&gt;0,1,0)</f>
        <v>1</v>
      </c>
      <c r="O10" s="12" t="str">
        <f>"#REF!/E9"</f>
        <v>#REF!/E9</v>
      </c>
      <c r="P10" s="13">
        <v>0.6</v>
      </c>
      <c r="Q10" s="13" t="str">
        <f>"#REF!-P9"</f>
        <v>#REF!-P9</v>
      </c>
    </row>
    <row r="11" spans="1:17" s="14" customFormat="1" ht="13.5" customHeight="1">
      <c r="A11" s="79" t="s">
        <v>104</v>
      </c>
      <c r="B11" s="117" t="s">
        <v>40</v>
      </c>
      <c r="C11" s="96">
        <v>3</v>
      </c>
      <c r="D11" s="97" t="s">
        <v>16</v>
      </c>
      <c r="E11" s="105">
        <v>18</v>
      </c>
      <c r="F11" s="113">
        <v>12</v>
      </c>
      <c r="G11" s="114">
        <v>6</v>
      </c>
      <c r="H11" s="114"/>
      <c r="I11" s="105"/>
      <c r="J11" s="107">
        <v>2</v>
      </c>
      <c r="K11" s="107">
        <v>1</v>
      </c>
      <c r="L11" s="10" t="str">
        <f t="shared" si="0"/>
        <v>#REF!/25</v>
      </c>
      <c r="M11" s="16">
        <v>1</v>
      </c>
      <c r="N11" s="11">
        <f>IF(H11&gt;0,1,0)</f>
        <v>0</v>
      </c>
      <c r="O11" s="12" t="str">
        <f>"#REF!/E10"</f>
        <v>#REF!/E10</v>
      </c>
      <c r="P11" s="13">
        <f>E11/25</f>
        <v>0.72</v>
      </c>
      <c r="Q11" s="13" t="str">
        <f>"#REF!-P10"</f>
        <v>#REF!-P10</v>
      </c>
    </row>
    <row r="12" spans="1:17" s="54" customFormat="1" ht="13.5" customHeight="1">
      <c r="A12" s="79" t="s">
        <v>105</v>
      </c>
      <c r="B12" s="95" t="s">
        <v>26</v>
      </c>
      <c r="C12" s="96">
        <v>2</v>
      </c>
      <c r="D12" s="97" t="s">
        <v>16</v>
      </c>
      <c r="E12" s="105">
        <v>9</v>
      </c>
      <c r="F12" s="113"/>
      <c r="G12" s="113">
        <v>3</v>
      </c>
      <c r="H12" s="113">
        <v>6</v>
      </c>
      <c r="I12" s="105"/>
      <c r="J12" s="107">
        <v>0</v>
      </c>
      <c r="K12" s="107">
        <v>1.5</v>
      </c>
      <c r="L12" s="53" t="str">
        <f t="shared" si="0"/>
        <v>#REF!/25</v>
      </c>
      <c r="M12" s="49">
        <v>0</v>
      </c>
      <c r="N12" s="49">
        <f>IF(H12&gt;0,1,0)</f>
        <v>1</v>
      </c>
      <c r="O12" s="50" t="str">
        <f>"#REF!/E11"</f>
        <v>#REF!/E11</v>
      </c>
      <c r="P12" s="51">
        <v>1</v>
      </c>
      <c r="Q12" s="51" t="str">
        <f>"#REF!-P11"</f>
        <v>#REF!-P11</v>
      </c>
    </row>
    <row r="13" spans="1:17" s="15" customFormat="1" ht="12" customHeight="1">
      <c r="A13" s="186"/>
      <c r="B13" s="175" t="s">
        <v>17</v>
      </c>
      <c r="C13" s="118">
        <f>SUM(C5:C12)</f>
        <v>21</v>
      </c>
      <c r="D13" s="119">
        <f>COUNTIF(D5:D12,"e")</f>
        <v>1</v>
      </c>
      <c r="E13" s="118">
        <f aca="true" t="shared" si="1" ref="E13:L13">SUM(E5:E12)</f>
        <v>126</v>
      </c>
      <c r="F13" s="118">
        <f t="shared" si="1"/>
        <v>42</v>
      </c>
      <c r="G13" s="118">
        <f t="shared" si="1"/>
        <v>27</v>
      </c>
      <c r="H13" s="118">
        <v>45</v>
      </c>
      <c r="I13" s="118">
        <f t="shared" si="1"/>
        <v>12</v>
      </c>
      <c r="J13" s="120">
        <f t="shared" si="1"/>
        <v>7</v>
      </c>
      <c r="K13" s="121">
        <f t="shared" si="1"/>
        <v>14</v>
      </c>
      <c r="L13" s="19">
        <f t="shared" si="1"/>
        <v>0</v>
      </c>
      <c r="M13" s="20"/>
      <c r="N13" s="11"/>
      <c r="O13" s="12"/>
      <c r="P13" s="13"/>
      <c r="Q13" s="13"/>
    </row>
    <row r="14" spans="1:17" s="15" customFormat="1" ht="12" customHeight="1">
      <c r="A14" s="183"/>
      <c r="B14" s="137" t="s">
        <v>32</v>
      </c>
      <c r="C14" s="137"/>
      <c r="D14" s="137"/>
      <c r="E14" s="137"/>
      <c r="F14" s="137"/>
      <c r="G14" s="137"/>
      <c r="H14" s="137"/>
      <c r="I14" s="137"/>
      <c r="J14" s="138"/>
      <c r="K14" s="139"/>
      <c r="L14" s="40"/>
      <c r="M14" s="20"/>
      <c r="N14" s="11"/>
      <c r="O14" s="12"/>
      <c r="P14" s="13"/>
      <c r="Q14" s="13"/>
    </row>
    <row r="15" spans="1:17" s="15" customFormat="1" ht="24" customHeight="1">
      <c r="A15" s="79" t="s">
        <v>106</v>
      </c>
      <c r="B15" s="135" t="s">
        <v>150</v>
      </c>
      <c r="C15" s="122">
        <v>2</v>
      </c>
      <c r="D15" s="123" t="s">
        <v>16</v>
      </c>
      <c r="E15" s="124">
        <v>18</v>
      </c>
      <c r="F15" s="124">
        <v>18</v>
      </c>
      <c r="G15" s="124"/>
      <c r="H15" s="103"/>
      <c r="I15" s="124"/>
      <c r="J15" s="103">
        <v>3</v>
      </c>
      <c r="K15" s="103">
        <v>0</v>
      </c>
      <c r="L15" s="10" t="str">
        <f aca="true" t="shared" si="2" ref="L15:L21">"#REF!/25"</f>
        <v>#REF!/25</v>
      </c>
      <c r="M15" s="20">
        <v>0</v>
      </c>
      <c r="N15" s="11">
        <f>IF(H15&gt;0,1,0)</f>
        <v>0</v>
      </c>
      <c r="O15" s="12" t="str">
        <f>"#REF!/E17"</f>
        <v>#REF!/E17</v>
      </c>
      <c r="P15" s="13">
        <v>4.2</v>
      </c>
      <c r="Q15" s="13" t="str">
        <f>"#REF!-P17"</f>
        <v>#REF!-P17</v>
      </c>
    </row>
    <row r="16" spans="1:17" s="15" customFormat="1" ht="13.5" customHeight="1">
      <c r="A16" s="79" t="s">
        <v>107</v>
      </c>
      <c r="B16" s="125" t="s">
        <v>22</v>
      </c>
      <c r="C16" s="122">
        <v>2</v>
      </c>
      <c r="D16" s="123" t="s">
        <v>16</v>
      </c>
      <c r="E16" s="124">
        <v>9</v>
      </c>
      <c r="F16" s="124">
        <v>6</v>
      </c>
      <c r="G16" s="124">
        <v>3</v>
      </c>
      <c r="H16" s="103"/>
      <c r="I16" s="124"/>
      <c r="J16" s="103">
        <v>1</v>
      </c>
      <c r="K16" s="103">
        <v>0.5</v>
      </c>
      <c r="L16" s="10" t="str">
        <f t="shared" si="2"/>
        <v>#REF!/25</v>
      </c>
      <c r="M16" s="20">
        <v>0</v>
      </c>
      <c r="N16" s="11">
        <f>IF(H16&gt;0,1,0)</f>
        <v>0</v>
      </c>
      <c r="O16" s="12" t="str">
        <f>"#REF!/E18"</f>
        <v>#REF!/E18</v>
      </c>
      <c r="P16" s="13">
        <v>4</v>
      </c>
      <c r="Q16" s="13" t="str">
        <f>"#REF!-P18"</f>
        <v>#REF!-P18</v>
      </c>
    </row>
    <row r="17" spans="1:17" s="21" customFormat="1" ht="12.75" customHeight="1">
      <c r="A17" s="79" t="s">
        <v>108</v>
      </c>
      <c r="B17" s="125" t="s">
        <v>21</v>
      </c>
      <c r="C17" s="122">
        <v>3</v>
      </c>
      <c r="D17" s="123" t="s">
        <v>15</v>
      </c>
      <c r="E17" s="124">
        <v>18</v>
      </c>
      <c r="F17" s="124">
        <v>6</v>
      </c>
      <c r="G17" s="124">
        <v>6</v>
      </c>
      <c r="H17" s="103">
        <v>6</v>
      </c>
      <c r="I17" s="124"/>
      <c r="J17" s="103">
        <f>ROUNDUP(F17/15,0)</f>
        <v>1</v>
      </c>
      <c r="K17" s="103">
        <v>2</v>
      </c>
      <c r="L17" s="10" t="str">
        <f t="shared" si="2"/>
        <v>#REF!/25</v>
      </c>
      <c r="M17" s="11">
        <v>0</v>
      </c>
      <c r="N17" s="11">
        <f>IF(H17&gt;0,1,0)</f>
        <v>1</v>
      </c>
      <c r="O17" s="12" t="str">
        <f>"#REF!/E19"</f>
        <v>#REF!/E19</v>
      </c>
      <c r="P17" s="13">
        <v>4</v>
      </c>
      <c r="Q17" s="13" t="str">
        <f>"#REF!-P19"</f>
        <v>#REF!-P19</v>
      </c>
    </row>
    <row r="18" spans="1:21" s="17" customFormat="1" ht="13.5" customHeight="1">
      <c r="A18" s="79" t="s">
        <v>109</v>
      </c>
      <c r="B18" s="126" t="s">
        <v>47</v>
      </c>
      <c r="C18" s="127">
        <v>3</v>
      </c>
      <c r="D18" s="128" t="s">
        <v>15</v>
      </c>
      <c r="E18" s="128">
        <v>18</v>
      </c>
      <c r="F18" s="128">
        <v>9</v>
      </c>
      <c r="G18" s="128">
        <v>3</v>
      </c>
      <c r="H18" s="128">
        <v>6</v>
      </c>
      <c r="I18" s="129"/>
      <c r="J18" s="130">
        <v>1.5</v>
      </c>
      <c r="K18" s="130">
        <v>1.5</v>
      </c>
      <c r="L18" s="10" t="str">
        <f t="shared" si="2"/>
        <v>#REF!/25</v>
      </c>
      <c r="M18" s="11">
        <v>0</v>
      </c>
      <c r="N18" s="11" t="e">
        <f>IF(#REF!&gt;0,1,0)</f>
        <v>#REF!</v>
      </c>
      <c r="O18" s="12" t="str">
        <f>"#REF!/E20"</f>
        <v>#REF!/E20</v>
      </c>
      <c r="P18" s="13" t="e">
        <f>#REF!/25</f>
        <v>#REF!</v>
      </c>
      <c r="Q18" s="13" t="str">
        <f>"#REF!-P20"</f>
        <v>#REF!-P20</v>
      </c>
      <c r="U18" s="16"/>
    </row>
    <row r="19" spans="1:17" s="15" customFormat="1" ht="13.5" customHeight="1">
      <c r="A19" s="79" t="s">
        <v>110</v>
      </c>
      <c r="B19" s="131" t="s">
        <v>50</v>
      </c>
      <c r="C19" s="132">
        <v>1</v>
      </c>
      <c r="D19" s="123" t="s">
        <v>16</v>
      </c>
      <c r="E19" s="124">
        <v>9</v>
      </c>
      <c r="F19" s="124"/>
      <c r="G19" s="105">
        <v>3</v>
      </c>
      <c r="H19" s="103"/>
      <c r="I19" s="105">
        <v>6</v>
      </c>
      <c r="J19" s="103">
        <v>0.5</v>
      </c>
      <c r="K19" s="103">
        <v>1</v>
      </c>
      <c r="L19" s="10" t="str">
        <f t="shared" si="2"/>
        <v>#REF!/25</v>
      </c>
      <c r="M19" s="20">
        <v>0</v>
      </c>
      <c r="N19" s="11">
        <f>IF(H20&gt;0,1,0)</f>
        <v>0</v>
      </c>
      <c r="O19" s="12" t="str">
        <f>"#REF!/E21"</f>
        <v>#REF!/E21</v>
      </c>
      <c r="P19" s="13">
        <f>E20/25</f>
        <v>0.36</v>
      </c>
      <c r="Q19" s="13" t="str">
        <f>"#REF!-P21"</f>
        <v>#REF!-P21</v>
      </c>
    </row>
    <row r="20" spans="1:18" s="14" customFormat="1" ht="13.5" customHeight="1">
      <c r="A20" s="79" t="s">
        <v>111</v>
      </c>
      <c r="B20" s="133" t="s">
        <v>44</v>
      </c>
      <c r="C20" s="134">
        <v>1</v>
      </c>
      <c r="D20" s="123" t="s">
        <v>16</v>
      </c>
      <c r="E20" s="124">
        <v>9</v>
      </c>
      <c r="F20" s="124">
        <v>9</v>
      </c>
      <c r="G20" s="124"/>
      <c r="H20" s="103"/>
      <c r="I20" s="124"/>
      <c r="J20" s="103">
        <v>1.5</v>
      </c>
      <c r="K20" s="103">
        <v>0</v>
      </c>
      <c r="L20" s="10" t="str">
        <f>"#REF!/25"</f>
        <v>#REF!/25</v>
      </c>
      <c r="M20" s="11">
        <v>0</v>
      </c>
      <c r="N20" s="11">
        <f>IF(H21&gt;0,1,0)</f>
        <v>1</v>
      </c>
      <c r="O20" s="12" t="str">
        <f>"#REF!/E28"</f>
        <v>#REF!/E28</v>
      </c>
      <c r="P20" s="13">
        <v>2.5</v>
      </c>
      <c r="Q20" s="13" t="str">
        <f>"#REF!-P28"</f>
        <v>#REF!-P28</v>
      </c>
      <c r="R20" s="66"/>
    </row>
    <row r="21" spans="1:17" s="14" customFormat="1" ht="13.5" customHeight="1">
      <c r="A21" s="79" t="s">
        <v>112</v>
      </c>
      <c r="B21" s="135" t="s">
        <v>49</v>
      </c>
      <c r="C21" s="136">
        <v>3</v>
      </c>
      <c r="D21" s="123" t="s">
        <v>15</v>
      </c>
      <c r="E21" s="124">
        <v>18</v>
      </c>
      <c r="F21" s="124">
        <v>9</v>
      </c>
      <c r="G21" s="124">
        <v>3</v>
      </c>
      <c r="H21" s="103">
        <v>6</v>
      </c>
      <c r="I21" s="124"/>
      <c r="J21" s="103">
        <v>1.5</v>
      </c>
      <c r="K21" s="103">
        <v>1.5</v>
      </c>
      <c r="L21" s="10" t="str">
        <f t="shared" si="2"/>
        <v>#REF!/25</v>
      </c>
      <c r="M21" s="11">
        <v>0</v>
      </c>
      <c r="N21" s="11">
        <f>IF(H22&gt;0,1,0)</f>
        <v>1</v>
      </c>
      <c r="O21" s="12" t="str">
        <f>"#REF!/E40"</f>
        <v>#REF!/E40</v>
      </c>
      <c r="P21" s="13">
        <v>2.6</v>
      </c>
      <c r="Q21" s="13" t="str">
        <f>"#REF!-P40"</f>
        <v>#REF!-P40</v>
      </c>
    </row>
    <row r="22" spans="1:17" s="14" customFormat="1" ht="13.5" customHeight="1">
      <c r="A22" s="79" t="s">
        <v>113</v>
      </c>
      <c r="B22" s="133" t="s">
        <v>46</v>
      </c>
      <c r="C22" s="136">
        <v>4</v>
      </c>
      <c r="D22" s="123" t="s">
        <v>15</v>
      </c>
      <c r="E22" s="124">
        <v>27</v>
      </c>
      <c r="F22" s="124">
        <v>18</v>
      </c>
      <c r="G22" s="124">
        <v>6</v>
      </c>
      <c r="H22" s="124">
        <v>3</v>
      </c>
      <c r="I22" s="124"/>
      <c r="J22" s="103">
        <v>3</v>
      </c>
      <c r="K22" s="103">
        <v>2</v>
      </c>
      <c r="L22" s="23">
        <f>SUM(L15:L21)</f>
        <v>0</v>
      </c>
      <c r="M22" s="11"/>
      <c r="N22" s="11"/>
      <c r="O22" s="12"/>
      <c r="P22" s="13"/>
      <c r="Q22" s="13"/>
    </row>
    <row r="23" spans="1:17" s="14" customFormat="1" ht="12" customHeight="1">
      <c r="A23" s="140"/>
      <c r="B23" s="184" t="s">
        <v>17</v>
      </c>
      <c r="C23" s="118">
        <f>SUM(C15:C22)</f>
        <v>19</v>
      </c>
      <c r="D23" s="119">
        <f>COUNTIF(D15:D22,"e")</f>
        <v>4</v>
      </c>
      <c r="E23" s="118">
        <f aca="true" t="shared" si="3" ref="E23:K23">SUM(E15:E22)</f>
        <v>126</v>
      </c>
      <c r="F23" s="118">
        <f t="shared" si="3"/>
        <v>75</v>
      </c>
      <c r="G23" s="118">
        <f t="shared" si="3"/>
        <v>24</v>
      </c>
      <c r="H23" s="118">
        <f t="shared" si="3"/>
        <v>21</v>
      </c>
      <c r="I23" s="118">
        <f t="shared" si="3"/>
        <v>6</v>
      </c>
      <c r="J23" s="120">
        <f t="shared" si="3"/>
        <v>13</v>
      </c>
      <c r="K23" s="121">
        <f t="shared" si="3"/>
        <v>8.5</v>
      </c>
      <c r="L23" s="23"/>
      <c r="M23" s="11"/>
      <c r="N23" s="11"/>
      <c r="O23" s="12"/>
      <c r="P23" s="13"/>
      <c r="Q23" s="13"/>
    </row>
    <row r="24" spans="1:17" s="14" customFormat="1" ht="12" customHeight="1">
      <c r="A24" s="185"/>
      <c r="B24" s="137" t="s">
        <v>33</v>
      </c>
      <c r="C24" s="137"/>
      <c r="D24" s="137"/>
      <c r="E24" s="137"/>
      <c r="F24" s="137"/>
      <c r="G24" s="137"/>
      <c r="H24" s="137"/>
      <c r="I24" s="137"/>
      <c r="J24" s="138"/>
      <c r="K24" s="139"/>
      <c r="L24" s="23"/>
      <c r="M24" s="11"/>
      <c r="N24" s="11"/>
      <c r="O24" s="12"/>
      <c r="P24" s="13"/>
      <c r="Q24" s="13"/>
    </row>
    <row r="25" spans="1:17" s="14" customFormat="1" ht="13.5" customHeight="1">
      <c r="A25" s="79" t="s">
        <v>114</v>
      </c>
      <c r="B25" s="126" t="s">
        <v>23</v>
      </c>
      <c r="C25" s="127">
        <v>3</v>
      </c>
      <c r="D25" s="128" t="s">
        <v>15</v>
      </c>
      <c r="E25" s="128">
        <v>18</v>
      </c>
      <c r="F25" s="128">
        <v>9</v>
      </c>
      <c r="G25" s="128">
        <v>3</v>
      </c>
      <c r="H25" s="128">
        <v>6</v>
      </c>
      <c r="I25" s="128"/>
      <c r="J25" s="130">
        <v>1.5</v>
      </c>
      <c r="K25" s="130">
        <v>1.5</v>
      </c>
      <c r="L25" s="23"/>
      <c r="M25" s="11"/>
      <c r="N25" s="11"/>
      <c r="O25" s="12"/>
      <c r="P25" s="13"/>
      <c r="Q25" s="13"/>
    </row>
    <row r="26" spans="1:17" s="14" customFormat="1" ht="13.5" customHeight="1">
      <c r="A26" s="171" t="s">
        <v>115</v>
      </c>
      <c r="B26" s="126" t="s">
        <v>24</v>
      </c>
      <c r="C26" s="127">
        <v>3</v>
      </c>
      <c r="D26" s="128" t="s">
        <v>15</v>
      </c>
      <c r="E26" s="128">
        <v>18</v>
      </c>
      <c r="F26" s="128">
        <v>9</v>
      </c>
      <c r="G26" s="128">
        <v>3</v>
      </c>
      <c r="H26" s="128">
        <v>6</v>
      </c>
      <c r="I26" s="140"/>
      <c r="J26" s="130">
        <v>1.5</v>
      </c>
      <c r="K26" s="130">
        <v>1.5</v>
      </c>
      <c r="L26" s="23"/>
      <c r="M26" s="11"/>
      <c r="N26" s="11"/>
      <c r="O26" s="12"/>
      <c r="P26" s="13"/>
      <c r="Q26" s="13"/>
    </row>
    <row r="27" spans="1:17" s="11" customFormat="1" ht="13.5" customHeight="1">
      <c r="A27" s="79" t="s">
        <v>116</v>
      </c>
      <c r="B27" s="141" t="s">
        <v>25</v>
      </c>
      <c r="C27" s="122">
        <v>3</v>
      </c>
      <c r="D27" s="123" t="s">
        <v>16</v>
      </c>
      <c r="E27" s="124">
        <v>18</v>
      </c>
      <c r="F27" s="124">
        <v>6</v>
      </c>
      <c r="G27" s="124">
        <v>6</v>
      </c>
      <c r="H27" s="103">
        <v>6</v>
      </c>
      <c r="I27" s="124"/>
      <c r="J27" s="103">
        <f>ROUNDUP(F27/15,0)</f>
        <v>1</v>
      </c>
      <c r="K27" s="103">
        <v>2</v>
      </c>
      <c r="L27" s="64" t="str">
        <f>"#REF!/25"</f>
        <v>#REF!/25</v>
      </c>
      <c r="M27" s="11">
        <v>0</v>
      </c>
      <c r="N27" s="11" t="e">
        <f>IF(#REF!&gt;0,1,0)</f>
        <v>#REF!</v>
      </c>
      <c r="O27" s="65" t="str">
        <f>"#REF!/E27"</f>
        <v>#REF!/E27</v>
      </c>
      <c r="P27" s="11">
        <v>2.6</v>
      </c>
      <c r="Q27" s="11" t="str">
        <f>"#REF!-P27"</f>
        <v>#REF!-P27</v>
      </c>
    </row>
    <row r="28" spans="1:17" s="14" customFormat="1" ht="13.5" customHeight="1">
      <c r="A28" s="79" t="s">
        <v>117</v>
      </c>
      <c r="B28" s="126" t="s">
        <v>45</v>
      </c>
      <c r="C28" s="142">
        <v>5</v>
      </c>
      <c r="D28" s="142" t="s">
        <v>15</v>
      </c>
      <c r="E28" s="142">
        <v>30</v>
      </c>
      <c r="F28" s="142">
        <v>12</v>
      </c>
      <c r="G28" s="142">
        <v>12</v>
      </c>
      <c r="H28" s="142"/>
      <c r="I28" s="142">
        <v>6</v>
      </c>
      <c r="J28" s="142">
        <v>2</v>
      </c>
      <c r="K28" s="142">
        <v>3</v>
      </c>
      <c r="L28" s="10" t="str">
        <f>"#REF!/25"</f>
        <v>#REF!/25</v>
      </c>
      <c r="M28" s="16">
        <v>1</v>
      </c>
      <c r="N28" s="11">
        <f>IF(H29&gt;0,1,0)</f>
        <v>1</v>
      </c>
      <c r="O28" s="12" t="str">
        <f>"#REF!/E22"</f>
        <v>#REF!/E22</v>
      </c>
      <c r="P28" s="13">
        <f>E29/25</f>
        <v>0.72</v>
      </c>
      <c r="Q28" s="13" t="str">
        <f>"#REF!-P22"</f>
        <v>#REF!-P22</v>
      </c>
    </row>
    <row r="29" spans="1:17" s="14" customFormat="1" ht="13.5" customHeight="1">
      <c r="A29" s="79" t="s">
        <v>118</v>
      </c>
      <c r="B29" s="143" t="s">
        <v>38</v>
      </c>
      <c r="C29" s="134">
        <v>3</v>
      </c>
      <c r="D29" s="144" t="s">
        <v>16</v>
      </c>
      <c r="E29" s="145">
        <v>18</v>
      </c>
      <c r="F29" s="145">
        <v>12</v>
      </c>
      <c r="G29" s="145">
        <v>3</v>
      </c>
      <c r="H29" s="145">
        <v>3</v>
      </c>
      <c r="I29" s="145"/>
      <c r="J29" s="146">
        <v>2</v>
      </c>
      <c r="K29" s="146">
        <f>ROUNDUP((G29+H29+I29)/15,0)</f>
        <v>1</v>
      </c>
      <c r="L29" s="10" t="str">
        <f>"#REF!/25"</f>
        <v>#REF!/25</v>
      </c>
      <c r="M29" s="11">
        <v>0</v>
      </c>
      <c r="N29" s="11">
        <f>IF(H30&gt;0,1,0)</f>
        <v>1</v>
      </c>
      <c r="O29" s="12" t="str">
        <f>"#REF!/E29"</f>
        <v>#REF!/E29</v>
      </c>
      <c r="P29" s="13">
        <v>2.6</v>
      </c>
      <c r="Q29" s="13" t="str">
        <f>"#REF!-P29"</f>
        <v>#REF!-P29</v>
      </c>
    </row>
    <row r="30" spans="1:17" s="47" customFormat="1" ht="13.5" customHeight="1">
      <c r="A30" s="79" t="s">
        <v>119</v>
      </c>
      <c r="B30" s="147" t="s">
        <v>39</v>
      </c>
      <c r="C30" s="136">
        <v>3</v>
      </c>
      <c r="D30" s="123" t="s">
        <v>16</v>
      </c>
      <c r="E30" s="124">
        <v>18</v>
      </c>
      <c r="F30" s="124">
        <v>12</v>
      </c>
      <c r="G30" s="124">
        <v>3</v>
      </c>
      <c r="H30" s="103">
        <v>3</v>
      </c>
      <c r="I30" s="124"/>
      <c r="J30" s="103">
        <v>2</v>
      </c>
      <c r="K30" s="103">
        <f>ROUNDUP((G30+H30+I30)/15,0)</f>
        <v>1</v>
      </c>
      <c r="L30" s="43"/>
      <c r="M30" s="44"/>
      <c r="N30" s="44"/>
      <c r="O30" s="45"/>
      <c r="P30" s="46"/>
      <c r="Q30" s="46"/>
    </row>
    <row r="31" spans="1:17" s="47" customFormat="1" ht="13.5" customHeight="1">
      <c r="A31" s="79" t="s">
        <v>120</v>
      </c>
      <c r="B31" s="125" t="s">
        <v>27</v>
      </c>
      <c r="C31" s="136">
        <v>1</v>
      </c>
      <c r="D31" s="123" t="s">
        <v>16</v>
      </c>
      <c r="E31" s="124">
        <v>9</v>
      </c>
      <c r="F31" s="124"/>
      <c r="G31" s="124"/>
      <c r="H31" s="107">
        <v>9</v>
      </c>
      <c r="I31" s="124"/>
      <c r="J31" s="103">
        <f>ROUNDUP(F31/15,0)</f>
        <v>0</v>
      </c>
      <c r="K31" s="103">
        <v>1.5</v>
      </c>
      <c r="L31" s="43" t="str">
        <f>"#REF!/25"</f>
        <v>#REF!/25</v>
      </c>
      <c r="M31" s="44">
        <v>0</v>
      </c>
      <c r="N31" s="44">
        <f>IF(H31&gt;0,1,0)</f>
        <v>1</v>
      </c>
      <c r="O31" s="45" t="str">
        <f>"#REF!/E30"</f>
        <v>#REF!/E30</v>
      </c>
      <c r="P31" s="46">
        <v>2.5</v>
      </c>
      <c r="Q31" s="46" t="str">
        <f>"#REF!-P30"</f>
        <v>#REF!-P30</v>
      </c>
    </row>
    <row r="32" spans="1:17" s="14" customFormat="1" ht="12" customHeight="1">
      <c r="A32" s="78"/>
      <c r="B32" s="175" t="s">
        <v>17</v>
      </c>
      <c r="C32" s="118">
        <f>SUM(C25:C31)</f>
        <v>21</v>
      </c>
      <c r="D32" s="119">
        <v>3</v>
      </c>
      <c r="E32" s="118">
        <f aca="true" t="shared" si="4" ref="E32:K32">SUM(E25:E31)</f>
        <v>129</v>
      </c>
      <c r="F32" s="118">
        <f t="shared" si="4"/>
        <v>60</v>
      </c>
      <c r="G32" s="118">
        <f t="shared" si="4"/>
        <v>30</v>
      </c>
      <c r="H32" s="118">
        <f t="shared" si="4"/>
        <v>33</v>
      </c>
      <c r="I32" s="118">
        <f t="shared" si="4"/>
        <v>6</v>
      </c>
      <c r="J32" s="120">
        <f t="shared" si="4"/>
        <v>10</v>
      </c>
      <c r="K32" s="120">
        <f t="shared" si="4"/>
        <v>11.5</v>
      </c>
      <c r="L32" s="23">
        <f>SUM(L27:L31)</f>
        <v>0</v>
      </c>
      <c r="M32" s="11"/>
      <c r="N32" s="11"/>
      <c r="O32" s="12"/>
      <c r="P32" s="13"/>
      <c r="Q32" s="13"/>
    </row>
    <row r="33" spans="1:17" s="14" customFormat="1" ht="12" customHeight="1">
      <c r="A33" s="185"/>
      <c r="B33" s="172" t="s">
        <v>30</v>
      </c>
      <c r="C33" s="172"/>
      <c r="D33" s="172"/>
      <c r="E33" s="172"/>
      <c r="F33" s="172"/>
      <c r="G33" s="172"/>
      <c r="H33" s="172"/>
      <c r="I33" s="172"/>
      <c r="J33" s="173"/>
      <c r="K33" s="174"/>
      <c r="L33" s="10" t="str">
        <f>"#REF!/25"</f>
        <v>#REF!/25</v>
      </c>
      <c r="M33" s="11">
        <v>0</v>
      </c>
      <c r="N33" s="11" t="e">
        <f>IF(#REF!&gt;0,1,0)</f>
        <v>#REF!</v>
      </c>
      <c r="O33" s="12" t="str">
        <f>"#REF!/E38"</f>
        <v>#REF!/E38</v>
      </c>
      <c r="P33" s="13">
        <v>2.8</v>
      </c>
      <c r="Q33" s="13" t="str">
        <f>"#REF!-P38"</f>
        <v>#REF!-P38</v>
      </c>
    </row>
    <row r="34" spans="1:17" s="52" customFormat="1" ht="13.5" customHeight="1">
      <c r="A34" s="79" t="s">
        <v>121</v>
      </c>
      <c r="B34" s="147" t="s">
        <v>34</v>
      </c>
      <c r="C34" s="148">
        <v>3</v>
      </c>
      <c r="D34" s="97" t="s">
        <v>16</v>
      </c>
      <c r="E34" s="105">
        <v>18</v>
      </c>
      <c r="F34" s="105">
        <v>12</v>
      </c>
      <c r="G34" s="105"/>
      <c r="H34" s="105"/>
      <c r="I34" s="105">
        <v>6</v>
      </c>
      <c r="J34" s="107">
        <v>2</v>
      </c>
      <c r="K34" s="107">
        <f>ROUNDUP((G34+H34+I34)/15,0)</f>
        <v>1</v>
      </c>
      <c r="L34" s="48" t="str">
        <f>"#REF!/25"</f>
        <v>#REF!/25</v>
      </c>
      <c r="M34" s="49">
        <v>0</v>
      </c>
      <c r="N34" s="49">
        <f>IF(H34&gt;0,1,0)</f>
        <v>0</v>
      </c>
      <c r="O34" s="50" t="str">
        <f>"#REF!/E39"</f>
        <v>#REF!/E39</v>
      </c>
      <c r="P34" s="51">
        <v>2.5</v>
      </c>
      <c r="Q34" s="51" t="str">
        <f>"#REF!-P39"</f>
        <v>#REF!-P39</v>
      </c>
    </row>
    <row r="35" spans="1:17" s="47" customFormat="1" ht="12.75" customHeight="1">
      <c r="A35" s="79" t="s">
        <v>92</v>
      </c>
      <c r="B35" s="149" t="s">
        <v>43</v>
      </c>
      <c r="C35" s="136">
        <v>2</v>
      </c>
      <c r="D35" s="123" t="s">
        <v>16</v>
      </c>
      <c r="E35" s="124">
        <v>9</v>
      </c>
      <c r="F35" s="124">
        <v>6</v>
      </c>
      <c r="G35" s="124">
        <v>3</v>
      </c>
      <c r="H35" s="103"/>
      <c r="I35" s="124"/>
      <c r="J35" s="103">
        <v>1</v>
      </c>
      <c r="K35" s="103">
        <v>0.5</v>
      </c>
      <c r="L35" s="43"/>
      <c r="M35" s="44"/>
      <c r="N35" s="44"/>
      <c r="O35" s="45"/>
      <c r="P35" s="46"/>
      <c r="Q35" s="46"/>
    </row>
    <row r="36" spans="1:17" s="14" customFormat="1" ht="21" customHeight="1">
      <c r="A36" s="79" t="s">
        <v>93</v>
      </c>
      <c r="B36" s="135" t="s">
        <v>41</v>
      </c>
      <c r="C36" s="108">
        <v>2</v>
      </c>
      <c r="D36" s="123" t="s">
        <v>16</v>
      </c>
      <c r="E36" s="124">
        <v>18</v>
      </c>
      <c r="F36" s="124">
        <v>18</v>
      </c>
      <c r="G36" s="124"/>
      <c r="H36" s="124"/>
      <c r="I36" s="124"/>
      <c r="J36" s="103">
        <v>3</v>
      </c>
      <c r="K36" s="103">
        <v>0</v>
      </c>
      <c r="L36" s="10" t="str">
        <f>"#REF!/25"</f>
        <v>#REF!/25</v>
      </c>
      <c r="M36" s="11">
        <v>0</v>
      </c>
      <c r="N36" s="11">
        <f>IF(H37&gt;0,1,0)</f>
        <v>1</v>
      </c>
      <c r="O36" s="12" t="str">
        <f>"#REF!/E41"</f>
        <v>#REF!/E41</v>
      </c>
      <c r="P36" s="13">
        <f>E37/25</f>
        <v>0.72</v>
      </c>
      <c r="Q36" s="13" t="str">
        <f>"#REF!-P41"</f>
        <v>#REF!-P41</v>
      </c>
    </row>
    <row r="37" spans="1:17" s="14" customFormat="1" ht="13.5" customHeight="1">
      <c r="A37" s="79" t="s">
        <v>94</v>
      </c>
      <c r="B37" s="147" t="s">
        <v>36</v>
      </c>
      <c r="C37" s="150">
        <v>3</v>
      </c>
      <c r="D37" s="97" t="s">
        <v>16</v>
      </c>
      <c r="E37" s="105">
        <v>18</v>
      </c>
      <c r="F37" s="105">
        <v>6</v>
      </c>
      <c r="G37" s="105">
        <v>6</v>
      </c>
      <c r="H37" s="107">
        <v>6</v>
      </c>
      <c r="I37" s="105"/>
      <c r="J37" s="107">
        <v>1</v>
      </c>
      <c r="K37" s="107">
        <v>2</v>
      </c>
      <c r="L37" s="10" t="str">
        <f>"#REF!/25"</f>
        <v>#REF!/25</v>
      </c>
      <c r="M37" s="11">
        <v>0</v>
      </c>
      <c r="N37" s="11">
        <f>IF(H38&gt;0,1,0)</f>
        <v>1</v>
      </c>
      <c r="O37" s="12" t="str">
        <f>"#REF!/E42"</f>
        <v>#REF!/E42</v>
      </c>
      <c r="P37" s="13">
        <f>E38/25</f>
        <v>0.72</v>
      </c>
      <c r="Q37" s="13" t="str">
        <f>"#REF!-P42"</f>
        <v>#REF!-P42</v>
      </c>
    </row>
    <row r="38" spans="1:17" s="14" customFormat="1" ht="13.5" customHeight="1">
      <c r="A38" s="79" t="s">
        <v>95</v>
      </c>
      <c r="B38" s="147" t="s">
        <v>37</v>
      </c>
      <c r="C38" s="150">
        <v>3</v>
      </c>
      <c r="D38" s="97" t="s">
        <v>16</v>
      </c>
      <c r="E38" s="105">
        <v>18</v>
      </c>
      <c r="F38" s="124">
        <v>6</v>
      </c>
      <c r="G38" s="124">
        <v>6</v>
      </c>
      <c r="H38" s="103">
        <v>6</v>
      </c>
      <c r="I38" s="105"/>
      <c r="J38" s="107">
        <v>1</v>
      </c>
      <c r="K38" s="107">
        <v>2</v>
      </c>
      <c r="L38" s="10" t="str">
        <f>"#REF!/25"</f>
        <v>#REF!/25</v>
      </c>
      <c r="M38" s="16">
        <v>1</v>
      </c>
      <c r="N38" s="11">
        <f>IF(H39&gt;0,1,0)</f>
        <v>1</v>
      </c>
      <c r="O38" s="22" t="str">
        <f>"#REF!/E43"</f>
        <v>#REF!/E43</v>
      </c>
      <c r="P38" s="13">
        <f>E39/25</f>
        <v>0.72</v>
      </c>
      <c r="Q38" s="13" t="str">
        <f>"#REF!-P43"</f>
        <v>#REF!-P43</v>
      </c>
    </row>
    <row r="39" spans="1:17" s="14" customFormat="1" ht="13.5" customHeight="1">
      <c r="A39" s="79" t="s">
        <v>96</v>
      </c>
      <c r="B39" s="125" t="s">
        <v>28</v>
      </c>
      <c r="C39" s="136">
        <v>2</v>
      </c>
      <c r="D39" s="123" t="s">
        <v>16</v>
      </c>
      <c r="E39" s="124">
        <v>18</v>
      </c>
      <c r="F39" s="124"/>
      <c r="G39" s="124"/>
      <c r="H39" s="124">
        <v>18</v>
      </c>
      <c r="I39" s="124"/>
      <c r="J39" s="103">
        <f>ROUNDUP(F39/15,0)</f>
        <v>0</v>
      </c>
      <c r="K39" s="103">
        <v>3</v>
      </c>
      <c r="L39" s="10"/>
      <c r="M39" s="16"/>
      <c r="N39" s="11"/>
      <c r="O39" s="22"/>
      <c r="P39" s="13"/>
      <c r="Q39" s="13"/>
    </row>
    <row r="40" spans="1:17" s="15" customFormat="1" ht="13.5" customHeight="1">
      <c r="A40" s="79" t="s">
        <v>97</v>
      </c>
      <c r="B40" s="133" t="s">
        <v>29</v>
      </c>
      <c r="C40" s="136">
        <v>15</v>
      </c>
      <c r="D40" s="123" t="s">
        <v>15</v>
      </c>
      <c r="E40" s="124"/>
      <c r="F40" s="124"/>
      <c r="G40" s="124"/>
      <c r="H40" s="124"/>
      <c r="I40" s="124"/>
      <c r="J40" s="103">
        <f>ROUNDUP(F40/15,0)</f>
        <v>0</v>
      </c>
      <c r="K40" s="151">
        <f>ROUNDUP((G40+H40+I40)/15,0)</f>
        <v>0</v>
      </c>
      <c r="L40" s="42">
        <f aca="true" t="shared" si="5" ref="L40:Q40">SUM(L33:L39)</f>
        <v>0</v>
      </c>
      <c r="M40" s="18">
        <f t="shared" si="5"/>
        <v>1</v>
      </c>
      <c r="N40" s="18" t="e">
        <f t="shared" si="5"/>
        <v>#REF!</v>
      </c>
      <c r="O40" s="18">
        <f t="shared" si="5"/>
        <v>0</v>
      </c>
      <c r="P40" s="18">
        <f t="shared" si="5"/>
        <v>7.459999999999999</v>
      </c>
      <c r="Q40" s="18">
        <f t="shared" si="5"/>
        <v>0</v>
      </c>
    </row>
    <row r="41" spans="1:17" s="14" customFormat="1" ht="12" customHeight="1">
      <c r="A41" s="186"/>
      <c r="B41" s="175" t="s">
        <v>17</v>
      </c>
      <c r="C41" s="118">
        <f>SUM(C34:C40)</f>
        <v>30</v>
      </c>
      <c r="D41" s="119">
        <f>COUNTIF(D32:D40,"e")</f>
        <v>1</v>
      </c>
      <c r="E41" s="118">
        <f aca="true" t="shared" si="6" ref="E41:K41">SUM(E34:E40)</f>
        <v>99</v>
      </c>
      <c r="F41" s="118">
        <f t="shared" si="6"/>
        <v>48</v>
      </c>
      <c r="G41" s="118">
        <f t="shared" si="6"/>
        <v>15</v>
      </c>
      <c r="H41" s="118">
        <f t="shared" si="6"/>
        <v>30</v>
      </c>
      <c r="I41" s="118">
        <f t="shared" si="6"/>
        <v>6</v>
      </c>
      <c r="J41" s="152">
        <f t="shared" si="6"/>
        <v>8</v>
      </c>
      <c r="K41" s="153">
        <f t="shared" si="6"/>
        <v>8.5</v>
      </c>
      <c r="L41" s="24" t="str">
        <f>"#REF!/25"</f>
        <v>#REF!/25</v>
      </c>
      <c r="M41" s="11"/>
      <c r="N41" s="11"/>
      <c r="P41" s="13"/>
      <c r="Q41" s="13"/>
    </row>
    <row r="42" spans="1:17" s="27" customFormat="1" ht="13.5">
      <c r="A42" s="140"/>
      <c r="B42" s="176" t="s">
        <v>18</v>
      </c>
      <c r="C42" s="154">
        <f>C13+C23+C32+C41</f>
        <v>91</v>
      </c>
      <c r="D42" s="118">
        <v>9</v>
      </c>
      <c r="E42" s="155">
        <f>E13+E23+E32+E41</f>
        <v>480</v>
      </c>
      <c r="F42" s="118">
        <f>F13+F23+F32+F41</f>
        <v>225</v>
      </c>
      <c r="G42" s="118">
        <f>G13+G23+G32+G41</f>
        <v>96</v>
      </c>
      <c r="H42" s="118">
        <f>H13+H23+H32+H41</f>
        <v>129</v>
      </c>
      <c r="I42" s="156">
        <f>I41+I32+I23+I13</f>
        <v>30</v>
      </c>
      <c r="J42" s="157"/>
      <c r="K42" s="157"/>
      <c r="L42" s="25"/>
      <c r="M42" s="26"/>
      <c r="N42" s="26"/>
      <c r="P42" s="26"/>
      <c r="Q42" s="26"/>
    </row>
    <row r="43" spans="1:17" s="36" customFormat="1" ht="13.5">
      <c r="A43" s="126"/>
      <c r="B43" s="177" t="s">
        <v>19</v>
      </c>
      <c r="C43" s="178"/>
      <c r="D43" s="158"/>
      <c r="E43" s="179"/>
      <c r="F43" s="159">
        <f>(F42/E42)*100</f>
        <v>46.875</v>
      </c>
      <c r="G43" s="159">
        <f>(G42/E42)*100</f>
        <v>20</v>
      </c>
      <c r="H43" s="159">
        <f>(H42/E42)*100</f>
        <v>26.875</v>
      </c>
      <c r="I43" s="160" t="s">
        <v>144</v>
      </c>
      <c r="J43" s="130"/>
      <c r="K43" s="130"/>
      <c r="L43" s="34"/>
      <c r="M43" s="35"/>
      <c r="N43" s="35"/>
      <c r="P43" s="35"/>
      <c r="Q43" s="35"/>
    </row>
    <row r="44" spans="1:17" s="36" customFormat="1" ht="13.5">
      <c r="A44" s="126"/>
      <c r="B44" s="180" t="s">
        <v>143</v>
      </c>
      <c r="C44" s="181"/>
      <c r="D44" s="161"/>
      <c r="E44" s="182"/>
      <c r="F44" s="162"/>
      <c r="G44" s="162">
        <v>37.6</v>
      </c>
      <c r="H44" s="162">
        <v>50.6</v>
      </c>
      <c r="I44" s="163">
        <v>11.8</v>
      </c>
      <c r="J44" s="130"/>
      <c r="K44" s="130"/>
      <c r="L44" s="34"/>
      <c r="M44" s="35"/>
      <c r="N44" s="35"/>
      <c r="P44" s="35"/>
      <c r="Q44" s="35"/>
    </row>
    <row r="45" spans="2:17" s="36" customFormat="1" ht="13.5">
      <c r="B45" s="67"/>
      <c r="C45" s="68"/>
      <c r="D45" s="69"/>
      <c r="E45" s="69"/>
      <c r="F45" s="69"/>
      <c r="G45" s="70"/>
      <c r="H45" s="71"/>
      <c r="I45" s="72"/>
      <c r="J45" s="187"/>
      <c r="K45" s="187"/>
      <c r="L45" s="34"/>
      <c r="M45" s="35"/>
      <c r="N45" s="35"/>
      <c r="P45" s="35"/>
      <c r="Q45" s="35"/>
    </row>
    <row r="46" spans="2:17" s="36" customFormat="1" ht="13.5">
      <c r="B46" s="73"/>
      <c r="C46" s="68"/>
      <c r="D46" s="69"/>
      <c r="E46" s="69"/>
      <c r="F46" s="69"/>
      <c r="G46" s="70"/>
      <c r="H46" s="71"/>
      <c r="I46" s="72"/>
      <c r="J46" s="74"/>
      <c r="K46" s="74"/>
      <c r="L46" s="34"/>
      <c r="M46" s="35"/>
      <c r="N46" s="35"/>
      <c r="P46" s="35"/>
      <c r="Q46" s="35"/>
    </row>
    <row r="47" spans="2:17" s="36" customFormat="1" ht="13.5">
      <c r="B47" s="73"/>
      <c r="C47" s="68"/>
      <c r="D47" s="69"/>
      <c r="E47" s="69"/>
      <c r="F47" s="69"/>
      <c r="G47" s="70"/>
      <c r="H47" s="71"/>
      <c r="I47" s="72"/>
      <c r="J47" s="74"/>
      <c r="K47" s="74"/>
      <c r="L47" s="34"/>
      <c r="M47" s="35"/>
      <c r="N47" s="35"/>
      <c r="P47" s="35"/>
      <c r="Q47" s="35"/>
    </row>
    <row r="48" spans="2:17" s="36" customFormat="1" ht="12" customHeight="1">
      <c r="B48" s="59"/>
      <c r="C48" s="55"/>
      <c r="D48" s="56"/>
      <c r="E48" s="57"/>
      <c r="F48" s="58"/>
      <c r="G48" s="31"/>
      <c r="H48" s="32"/>
      <c r="I48" s="33"/>
      <c r="J48" s="61"/>
      <c r="K48" s="61"/>
      <c r="L48" s="34"/>
      <c r="M48" s="35"/>
      <c r="N48" s="35"/>
      <c r="P48" s="35"/>
      <c r="Q48" s="35"/>
    </row>
    <row r="49" spans="1:11" ht="13.5">
      <c r="A49" s="36"/>
      <c r="B49" s="37"/>
      <c r="C49" s="39"/>
      <c r="D49" s="28"/>
      <c r="E49" s="29"/>
      <c r="F49" s="30"/>
      <c r="G49" s="31"/>
      <c r="H49" s="32"/>
      <c r="I49" s="33"/>
      <c r="J49" s="61"/>
      <c r="K49" s="61"/>
    </row>
    <row r="50" ht="12.75">
      <c r="K50" s="60"/>
    </row>
    <row r="51" ht="12.75">
      <c r="K51" s="60"/>
    </row>
    <row r="52" ht="12.75">
      <c r="K52" s="60"/>
    </row>
    <row r="53" ht="12.75">
      <c r="K53" s="60"/>
    </row>
    <row r="54" ht="12.75">
      <c r="K54" s="60"/>
    </row>
    <row r="55" ht="12.75">
      <c r="K55" s="60"/>
    </row>
    <row r="56" ht="12.75">
      <c r="K56" s="60"/>
    </row>
    <row r="57" ht="12.75">
      <c r="K57" s="60"/>
    </row>
    <row r="58" ht="12.75">
      <c r="K58" s="60"/>
    </row>
    <row r="59" ht="12.75">
      <c r="K59" s="60"/>
    </row>
    <row r="60" ht="12.75">
      <c r="K60" s="60"/>
    </row>
    <row r="61" ht="12.75">
      <c r="K61" s="60"/>
    </row>
    <row r="62" ht="12.75">
      <c r="K62" s="60"/>
    </row>
    <row r="63" ht="12.75">
      <c r="K63" s="60"/>
    </row>
    <row r="64" ht="12.75">
      <c r="K64" s="60"/>
    </row>
    <row r="65" ht="12.75">
      <c r="K65" s="60"/>
    </row>
    <row r="66" ht="12.75">
      <c r="K66" s="60"/>
    </row>
    <row r="67" ht="12.75">
      <c r="K67" s="60"/>
    </row>
    <row r="68" ht="12.75">
      <c r="K68" s="60"/>
    </row>
    <row r="69" ht="12.75">
      <c r="K69" s="60"/>
    </row>
    <row r="70" ht="12.75">
      <c r="K70" s="60"/>
    </row>
    <row r="71" ht="12.75">
      <c r="K71" s="60"/>
    </row>
    <row r="72" ht="12.75">
      <c r="K72" s="60"/>
    </row>
    <row r="73" ht="12.75">
      <c r="K73" s="60"/>
    </row>
    <row r="74" ht="12.75">
      <c r="K74" s="60"/>
    </row>
    <row r="75" ht="12.75">
      <c r="K75" s="60"/>
    </row>
    <row r="76" ht="12.75">
      <c r="K76" s="60"/>
    </row>
    <row r="77" ht="12.75">
      <c r="K77" s="60"/>
    </row>
    <row r="78" ht="12.75">
      <c r="K78" s="60"/>
    </row>
    <row r="79" ht="12.75">
      <c r="K79" s="60"/>
    </row>
    <row r="80" ht="12.75">
      <c r="K80" s="60"/>
    </row>
    <row r="81" ht="12.75">
      <c r="K81" s="60"/>
    </row>
    <row r="82" ht="12.75">
      <c r="K82" s="60"/>
    </row>
    <row r="83" ht="12.75">
      <c r="K83" s="60"/>
    </row>
    <row r="84" ht="12.75">
      <c r="K84" s="60"/>
    </row>
    <row r="85" ht="12.75">
      <c r="K85" s="60"/>
    </row>
    <row r="86" ht="12.75">
      <c r="K86" s="60"/>
    </row>
    <row r="87" ht="12.75">
      <c r="K87" s="60"/>
    </row>
    <row r="88" ht="12.75">
      <c r="K88" s="60"/>
    </row>
    <row r="89" ht="12.75">
      <c r="K89" s="60"/>
    </row>
    <row r="90" ht="12.75">
      <c r="K90" s="60"/>
    </row>
    <row r="91" ht="12.75">
      <c r="K91" s="60"/>
    </row>
    <row r="92" ht="12.75">
      <c r="K92" s="60"/>
    </row>
    <row r="93" ht="12.75">
      <c r="K93" s="60"/>
    </row>
    <row r="94" ht="12.75">
      <c r="K94" s="60"/>
    </row>
    <row r="95" ht="12.75">
      <c r="K95" s="60"/>
    </row>
    <row r="96" ht="12.75">
      <c r="K96" s="60"/>
    </row>
    <row r="97" ht="12.75">
      <c r="K97" s="60"/>
    </row>
    <row r="98" ht="12.75">
      <c r="K98" s="60"/>
    </row>
    <row r="99" ht="12.75">
      <c r="K99" s="60"/>
    </row>
    <row r="100" ht="12.75">
      <c r="K100" s="60"/>
    </row>
    <row r="101" ht="12.75">
      <c r="K101" s="60"/>
    </row>
    <row r="102" ht="12.75">
      <c r="K102" s="60"/>
    </row>
    <row r="103" ht="12.75">
      <c r="K103" s="60"/>
    </row>
    <row r="104" ht="12.75">
      <c r="K104" s="60"/>
    </row>
    <row r="105" ht="12.75">
      <c r="K105" s="60"/>
    </row>
    <row r="106" ht="12.75">
      <c r="K106" s="60"/>
    </row>
    <row r="107" ht="12.75">
      <c r="K107" s="60"/>
    </row>
    <row r="108" ht="12.75">
      <c r="K108" s="60"/>
    </row>
    <row r="109" ht="12.75">
      <c r="K109" s="60"/>
    </row>
    <row r="110" ht="12.75">
      <c r="K110" s="60"/>
    </row>
    <row r="111" ht="12.75">
      <c r="K111" s="60"/>
    </row>
    <row r="112" ht="12.75">
      <c r="K112" s="60"/>
    </row>
    <row r="113" ht="12.75">
      <c r="K113" s="60"/>
    </row>
    <row r="114" ht="12.75">
      <c r="K114" s="60"/>
    </row>
    <row r="115" ht="12.75">
      <c r="K115" s="60"/>
    </row>
    <row r="116" ht="12.75">
      <c r="K116" s="60"/>
    </row>
    <row r="117" ht="12.75">
      <c r="K117" s="60"/>
    </row>
    <row r="118" ht="12.75">
      <c r="K118" s="60"/>
    </row>
    <row r="119" ht="12.75">
      <c r="K119" s="60"/>
    </row>
    <row r="120" ht="12.75">
      <c r="K120" s="60"/>
    </row>
    <row r="121" ht="12.75">
      <c r="K121" s="60"/>
    </row>
    <row r="122" ht="12.75">
      <c r="K122" s="60"/>
    </row>
    <row r="123" ht="12.75">
      <c r="K123" s="60"/>
    </row>
    <row r="124" ht="12.75">
      <c r="K124" s="60"/>
    </row>
    <row r="125" ht="12.75">
      <c r="K125" s="60"/>
    </row>
    <row r="126" ht="12.75">
      <c r="K126" s="60"/>
    </row>
    <row r="127" ht="12.75">
      <c r="K127" s="60"/>
    </row>
    <row r="128" ht="12.75">
      <c r="K128" s="60"/>
    </row>
    <row r="129" ht="12.75">
      <c r="K129" s="60"/>
    </row>
    <row r="130" ht="12.75">
      <c r="K130" s="60"/>
    </row>
    <row r="131" ht="12.75">
      <c r="K131" s="60"/>
    </row>
    <row r="132" ht="12.75">
      <c r="K132" s="60"/>
    </row>
    <row r="133" ht="12.75">
      <c r="K133" s="60"/>
    </row>
    <row r="134" ht="12.75">
      <c r="K134" s="60"/>
    </row>
    <row r="135" ht="12.75">
      <c r="K135" s="60"/>
    </row>
    <row r="136" ht="12.75">
      <c r="K136" s="60"/>
    </row>
    <row r="137" ht="12.75">
      <c r="K137" s="60"/>
    </row>
    <row r="138" ht="12.75">
      <c r="K138" s="60"/>
    </row>
    <row r="139" ht="12.75">
      <c r="K139" s="60"/>
    </row>
    <row r="140" ht="12.75">
      <c r="K140" s="60"/>
    </row>
    <row r="141" ht="12.75">
      <c r="K141" s="60"/>
    </row>
    <row r="142" ht="12.75">
      <c r="K142" s="60"/>
    </row>
    <row r="143" ht="12.75">
      <c r="K143" s="60"/>
    </row>
    <row r="144" ht="12.75">
      <c r="K144" s="60"/>
    </row>
    <row r="145" ht="12.75">
      <c r="K145" s="60"/>
    </row>
    <row r="146" ht="12.75">
      <c r="K146" s="60"/>
    </row>
    <row r="147" ht="12.75">
      <c r="K147" s="60"/>
    </row>
    <row r="148" ht="12.75">
      <c r="K148" s="60"/>
    </row>
    <row r="149" ht="12.75">
      <c r="K149" s="60"/>
    </row>
    <row r="150" ht="12.75">
      <c r="K150" s="60"/>
    </row>
    <row r="151" ht="12.75">
      <c r="K151" s="60"/>
    </row>
    <row r="152" ht="12.75">
      <c r="K152" s="60"/>
    </row>
    <row r="153" ht="12.75">
      <c r="K153" s="60"/>
    </row>
    <row r="154" ht="12.75">
      <c r="K154" s="60"/>
    </row>
    <row r="155" ht="12.75">
      <c r="K155" s="60"/>
    </row>
    <row r="156" ht="12.75">
      <c r="K156" s="60"/>
    </row>
    <row r="157" ht="12.75">
      <c r="K157" s="60"/>
    </row>
    <row r="158" ht="12.75">
      <c r="K158" s="60"/>
    </row>
    <row r="159" ht="12.75">
      <c r="K159" s="60"/>
    </row>
    <row r="160" ht="12.75">
      <c r="K160" s="60"/>
    </row>
    <row r="161" ht="12.75">
      <c r="K161" s="60"/>
    </row>
    <row r="162" ht="12.75">
      <c r="K162" s="60"/>
    </row>
    <row r="163" ht="12.75">
      <c r="K163" s="60"/>
    </row>
    <row r="164" ht="12.75">
      <c r="K164" s="60"/>
    </row>
    <row r="165" ht="12.75">
      <c r="K165" s="60"/>
    </row>
    <row r="166" ht="12.75">
      <c r="K166" s="60"/>
    </row>
    <row r="167" ht="12.75">
      <c r="K167" s="60"/>
    </row>
    <row r="168" ht="12.75">
      <c r="K168" s="60"/>
    </row>
    <row r="169" ht="12.75">
      <c r="K169" s="60"/>
    </row>
    <row r="170" ht="12.75">
      <c r="K170" s="60"/>
    </row>
    <row r="171" ht="12.75">
      <c r="K171" s="60"/>
    </row>
    <row r="172" ht="12.75">
      <c r="K172" s="60"/>
    </row>
    <row r="173" ht="12.75">
      <c r="K173" s="60"/>
    </row>
    <row r="174" ht="12.75">
      <c r="K174" s="60"/>
    </row>
    <row r="175" ht="12.75">
      <c r="K175" s="60"/>
    </row>
  </sheetData>
  <sheetProtection selectLockedCells="1" selectUnlockedCells="1"/>
  <mergeCells count="4">
    <mergeCell ref="J45:K45"/>
    <mergeCell ref="B4:K4"/>
    <mergeCell ref="A1:K1"/>
    <mergeCell ref="A2:K2"/>
  </mergeCells>
  <printOptions/>
  <pageMargins left="0.25" right="0.25" top="0.75" bottom="0.75" header="0.3" footer="0.3"/>
  <pageSetup fitToHeight="1" fitToWidth="1" horizontalDpi="600" verticalDpi="600" orientation="portrait" paperSize="9" r:id="rId1"/>
  <ignoredErrors>
    <ignoredError sqref="D41 D13 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130" zoomScaleNormal="130" zoomScalePageLayoutView="0" workbookViewId="0" topLeftCell="A34">
      <selection activeCell="A2" sqref="A2:L35"/>
    </sheetView>
  </sheetViews>
  <sheetFormatPr defaultColWidth="9.140625" defaultRowHeight="12.75"/>
  <cols>
    <col min="1" max="1" width="12.7109375" style="0" customWidth="1"/>
    <col min="2" max="2" width="3.00390625" style="0" customWidth="1"/>
    <col min="3" max="3" width="26.140625" style="0" customWidth="1"/>
    <col min="4" max="4" width="5.140625" style="0" customWidth="1"/>
    <col min="5" max="6" width="4.28125" style="0" customWidth="1"/>
    <col min="7" max="7" width="4.8515625" style="0" customWidth="1"/>
    <col min="8" max="8" width="4.57421875" style="0" customWidth="1"/>
    <col min="9" max="9" width="4.140625" style="0" customWidth="1"/>
    <col min="10" max="10" width="4.00390625" style="0" customWidth="1"/>
    <col min="11" max="11" width="6.00390625" style="0" customWidth="1"/>
    <col min="12" max="12" width="6.140625" style="0" customWidth="1"/>
  </cols>
  <sheetData>
    <row r="1" spans="1:12" ht="20.25" customHeight="1">
      <c r="A1" s="204" t="s">
        <v>146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56.25" customHeight="1">
      <c r="A2" s="205" t="s">
        <v>148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78.75">
      <c r="A3" s="75"/>
      <c r="B3" s="209" t="s">
        <v>51</v>
      </c>
      <c r="C3" s="210"/>
      <c r="D3" s="75" t="s">
        <v>1</v>
      </c>
      <c r="E3" s="76" t="s">
        <v>52</v>
      </c>
      <c r="F3" s="76" t="s">
        <v>53</v>
      </c>
      <c r="G3" s="76" t="s">
        <v>54</v>
      </c>
      <c r="H3" s="76" t="s">
        <v>5</v>
      </c>
      <c r="I3" s="76" t="s">
        <v>6</v>
      </c>
      <c r="J3" s="76" t="s">
        <v>55</v>
      </c>
      <c r="K3" s="77" t="s">
        <v>56</v>
      </c>
      <c r="L3" s="77" t="s">
        <v>57</v>
      </c>
    </row>
    <row r="4" spans="1:12" ht="12.75">
      <c r="A4" s="78"/>
      <c r="B4" s="206" t="s">
        <v>58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.75">
      <c r="A5" s="79"/>
      <c r="B5" s="207" t="s">
        <v>59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2.75">
      <c r="A6" s="79" t="s">
        <v>84</v>
      </c>
      <c r="B6" s="196">
        <v>1</v>
      </c>
      <c r="C6" s="81" t="s">
        <v>60</v>
      </c>
      <c r="D6" s="82">
        <v>1</v>
      </c>
      <c r="E6" s="82" t="s">
        <v>16</v>
      </c>
      <c r="F6" s="82">
        <v>9</v>
      </c>
      <c r="G6" s="82">
        <v>9</v>
      </c>
      <c r="H6" s="82"/>
      <c r="I6" s="82"/>
      <c r="J6" s="82"/>
      <c r="K6" s="82">
        <v>1.5</v>
      </c>
      <c r="L6" s="82">
        <v>0</v>
      </c>
    </row>
    <row r="7" spans="1:12" ht="12.75">
      <c r="A7" s="79" t="s">
        <v>85</v>
      </c>
      <c r="B7" s="196"/>
      <c r="C7" s="83" t="s">
        <v>61</v>
      </c>
      <c r="D7" s="82">
        <v>1</v>
      </c>
      <c r="E7" s="82" t="s">
        <v>16</v>
      </c>
      <c r="F7" s="82">
        <v>9</v>
      </c>
      <c r="G7" s="82">
        <v>9</v>
      </c>
      <c r="H7" s="82"/>
      <c r="I7" s="82"/>
      <c r="J7" s="82"/>
      <c r="K7" s="82">
        <v>1.5</v>
      </c>
      <c r="L7" s="82">
        <v>0</v>
      </c>
    </row>
    <row r="8" spans="1:12" ht="12.75">
      <c r="A8" s="84"/>
      <c r="B8" s="85" t="s">
        <v>62</v>
      </c>
      <c r="C8" s="86"/>
      <c r="D8" s="87"/>
      <c r="E8" s="87"/>
      <c r="F8" s="87"/>
      <c r="G8" s="87"/>
      <c r="H8" s="87"/>
      <c r="I8" s="87"/>
      <c r="J8" s="87"/>
      <c r="K8" s="87"/>
      <c r="L8" s="88"/>
    </row>
    <row r="9" spans="1:12" ht="12.75">
      <c r="A9" s="79" t="s">
        <v>123</v>
      </c>
      <c r="B9" s="208">
        <v>1</v>
      </c>
      <c r="C9" s="89" t="s">
        <v>63</v>
      </c>
      <c r="D9" s="90">
        <v>3</v>
      </c>
      <c r="E9" s="90" t="s">
        <v>16</v>
      </c>
      <c r="F9" s="90">
        <v>18</v>
      </c>
      <c r="G9" s="90">
        <v>9</v>
      </c>
      <c r="H9" s="90">
        <v>3</v>
      </c>
      <c r="I9" s="90">
        <v>6</v>
      </c>
      <c r="J9" s="90"/>
      <c r="K9" s="90">
        <v>1.5</v>
      </c>
      <c r="L9" s="90">
        <v>1.5</v>
      </c>
    </row>
    <row r="10" spans="1:12" ht="12.75">
      <c r="A10" s="79" t="s">
        <v>124</v>
      </c>
      <c r="B10" s="208"/>
      <c r="C10" s="89" t="s">
        <v>64</v>
      </c>
      <c r="D10" s="90">
        <v>3</v>
      </c>
      <c r="E10" s="90" t="s">
        <v>16</v>
      </c>
      <c r="F10" s="90">
        <v>18</v>
      </c>
      <c r="G10" s="90">
        <v>9</v>
      </c>
      <c r="H10" s="90">
        <v>3</v>
      </c>
      <c r="I10" s="90">
        <v>6</v>
      </c>
      <c r="J10" s="90"/>
      <c r="K10" s="90">
        <v>1.5</v>
      </c>
      <c r="L10" s="90">
        <v>1.5</v>
      </c>
    </row>
    <row r="11" spans="1:12" ht="14.25" customHeight="1">
      <c r="A11" s="79" t="s">
        <v>125</v>
      </c>
      <c r="B11" s="208"/>
      <c r="C11" s="91" t="s">
        <v>142</v>
      </c>
      <c r="D11" s="92">
        <v>3</v>
      </c>
      <c r="E11" s="92" t="s">
        <v>16</v>
      </c>
      <c r="F11" s="92">
        <v>18</v>
      </c>
      <c r="G11" s="92">
        <v>9</v>
      </c>
      <c r="H11" s="92">
        <v>3</v>
      </c>
      <c r="I11" s="92">
        <v>6</v>
      </c>
      <c r="J11" s="92"/>
      <c r="K11" s="92">
        <v>1.5</v>
      </c>
      <c r="L11" s="92">
        <v>1.5</v>
      </c>
    </row>
    <row r="12" spans="1:12" ht="12.75">
      <c r="A12" s="84"/>
      <c r="B12" s="197" t="s">
        <v>65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9"/>
    </row>
    <row r="13" spans="1:12" ht="12.75">
      <c r="A13" s="79" t="s">
        <v>86</v>
      </c>
      <c r="B13" s="196">
        <v>1</v>
      </c>
      <c r="C13" s="83" t="s">
        <v>140</v>
      </c>
      <c r="D13" s="82">
        <v>3</v>
      </c>
      <c r="E13" s="82" t="s">
        <v>16</v>
      </c>
      <c r="F13" s="82">
        <v>18</v>
      </c>
      <c r="G13" s="82">
        <v>12</v>
      </c>
      <c r="H13" s="82">
        <v>6</v>
      </c>
      <c r="I13" s="82"/>
      <c r="J13" s="82"/>
      <c r="K13" s="82">
        <v>2</v>
      </c>
      <c r="L13" s="82">
        <v>1</v>
      </c>
    </row>
    <row r="14" spans="1:12" ht="12.75">
      <c r="A14" s="79" t="s">
        <v>87</v>
      </c>
      <c r="B14" s="196"/>
      <c r="C14" s="83" t="s">
        <v>67</v>
      </c>
      <c r="D14" s="82">
        <v>3</v>
      </c>
      <c r="E14" s="82" t="s">
        <v>16</v>
      </c>
      <c r="F14" s="82">
        <v>18</v>
      </c>
      <c r="G14" s="82">
        <v>12</v>
      </c>
      <c r="H14" s="82">
        <v>6</v>
      </c>
      <c r="I14" s="82"/>
      <c r="J14" s="82"/>
      <c r="K14" s="82">
        <v>2</v>
      </c>
      <c r="L14" s="82">
        <v>1</v>
      </c>
    </row>
    <row r="15" spans="1:12" ht="12.75">
      <c r="A15" s="84"/>
      <c r="B15" s="203" t="s">
        <v>68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</row>
    <row r="16" spans="1:12" ht="12.75">
      <c r="A16" s="79" t="s">
        <v>126</v>
      </c>
      <c r="B16" s="193">
        <v>1</v>
      </c>
      <c r="C16" s="83" t="s">
        <v>69</v>
      </c>
      <c r="D16" s="82">
        <v>2</v>
      </c>
      <c r="E16" s="82" t="s">
        <v>16</v>
      </c>
      <c r="F16" s="82">
        <v>18</v>
      </c>
      <c r="G16" s="82">
        <v>18</v>
      </c>
      <c r="H16" s="82"/>
      <c r="I16" s="82"/>
      <c r="J16" s="82"/>
      <c r="K16" s="82">
        <v>3</v>
      </c>
      <c r="L16" s="82">
        <v>0</v>
      </c>
    </row>
    <row r="17" spans="1:12" ht="12.75">
      <c r="A17" s="79" t="s">
        <v>127</v>
      </c>
      <c r="B17" s="195"/>
      <c r="C17" s="83" t="s">
        <v>70</v>
      </c>
      <c r="D17" s="82">
        <v>2</v>
      </c>
      <c r="E17" s="82" t="s">
        <v>16</v>
      </c>
      <c r="F17" s="82">
        <v>18</v>
      </c>
      <c r="G17" s="82">
        <v>18</v>
      </c>
      <c r="H17" s="82"/>
      <c r="I17" s="82"/>
      <c r="J17" s="82"/>
      <c r="K17" s="82">
        <v>3</v>
      </c>
      <c r="L17" s="82">
        <v>0</v>
      </c>
    </row>
    <row r="18" spans="1:12" ht="12.75">
      <c r="A18" s="84"/>
      <c r="B18" s="197" t="s">
        <v>137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9"/>
    </row>
    <row r="19" spans="1:12" ht="12.75">
      <c r="A19" s="79" t="s">
        <v>128</v>
      </c>
      <c r="B19" s="196">
        <v>1</v>
      </c>
      <c r="C19" s="83" t="s">
        <v>71</v>
      </c>
      <c r="D19" s="82">
        <v>3</v>
      </c>
      <c r="E19" s="82" t="s">
        <v>16</v>
      </c>
      <c r="F19" s="82">
        <v>18</v>
      </c>
      <c r="G19" s="82">
        <v>12</v>
      </c>
      <c r="H19" s="82">
        <v>3</v>
      </c>
      <c r="I19" s="82">
        <v>3</v>
      </c>
      <c r="J19" s="82"/>
      <c r="K19" s="82">
        <v>2</v>
      </c>
      <c r="L19" s="82">
        <v>1</v>
      </c>
    </row>
    <row r="20" spans="1:12" ht="12.75">
      <c r="A20" s="79"/>
      <c r="B20" s="196"/>
      <c r="C20" s="83" t="s">
        <v>72</v>
      </c>
      <c r="D20" s="82">
        <v>3</v>
      </c>
      <c r="E20" s="82" t="s">
        <v>16</v>
      </c>
      <c r="F20" s="82">
        <v>18</v>
      </c>
      <c r="G20" s="82">
        <v>12</v>
      </c>
      <c r="H20" s="82">
        <v>3</v>
      </c>
      <c r="I20" s="82">
        <v>3</v>
      </c>
      <c r="J20" s="82"/>
      <c r="K20" s="82">
        <v>2</v>
      </c>
      <c r="L20" s="82">
        <v>1</v>
      </c>
    </row>
    <row r="21" spans="1:12" ht="12.75">
      <c r="A21" s="79" t="s">
        <v>129</v>
      </c>
      <c r="B21" s="196"/>
      <c r="C21" s="93" t="s">
        <v>141</v>
      </c>
      <c r="D21" s="82">
        <v>3</v>
      </c>
      <c r="E21" s="82" t="s">
        <v>16</v>
      </c>
      <c r="F21" s="82">
        <v>18</v>
      </c>
      <c r="G21" s="82">
        <v>12</v>
      </c>
      <c r="H21" s="82">
        <v>3</v>
      </c>
      <c r="I21" s="82">
        <v>3</v>
      </c>
      <c r="J21" s="82"/>
      <c r="K21" s="82">
        <v>2</v>
      </c>
      <c r="L21" s="82">
        <v>1</v>
      </c>
    </row>
    <row r="22" spans="1:12" ht="12.75">
      <c r="A22" s="79" t="s">
        <v>130</v>
      </c>
      <c r="B22" s="196">
        <v>2</v>
      </c>
      <c r="C22" s="83" t="s">
        <v>73</v>
      </c>
      <c r="D22" s="82">
        <v>3</v>
      </c>
      <c r="E22" s="82" t="s">
        <v>16</v>
      </c>
      <c r="F22" s="82">
        <v>18</v>
      </c>
      <c r="G22" s="82">
        <v>12</v>
      </c>
      <c r="H22" s="82">
        <v>3</v>
      </c>
      <c r="I22" s="82">
        <v>3</v>
      </c>
      <c r="J22" s="82"/>
      <c r="K22" s="82">
        <v>2</v>
      </c>
      <c r="L22" s="82">
        <v>1</v>
      </c>
    </row>
    <row r="23" spans="1:12" ht="12.75">
      <c r="A23" s="79" t="s">
        <v>131</v>
      </c>
      <c r="B23" s="196"/>
      <c r="C23" s="83" t="s">
        <v>74</v>
      </c>
      <c r="D23" s="82">
        <v>3</v>
      </c>
      <c r="E23" s="82" t="s">
        <v>16</v>
      </c>
      <c r="F23" s="82">
        <v>18</v>
      </c>
      <c r="G23" s="82">
        <v>12</v>
      </c>
      <c r="H23" s="82">
        <v>3</v>
      </c>
      <c r="I23" s="82">
        <v>3</v>
      </c>
      <c r="J23" s="82"/>
      <c r="K23" s="82">
        <v>2</v>
      </c>
      <c r="L23" s="82">
        <v>1</v>
      </c>
    </row>
    <row r="24" spans="1:12" ht="12" customHeight="1">
      <c r="A24" s="79" t="s">
        <v>132</v>
      </c>
      <c r="B24" s="196"/>
      <c r="C24" s="94" t="s">
        <v>75</v>
      </c>
      <c r="D24" s="82">
        <v>3</v>
      </c>
      <c r="E24" s="82" t="s">
        <v>16</v>
      </c>
      <c r="F24" s="82">
        <v>18</v>
      </c>
      <c r="G24" s="82">
        <v>12</v>
      </c>
      <c r="H24" s="82">
        <v>3</v>
      </c>
      <c r="I24" s="82">
        <v>3</v>
      </c>
      <c r="J24" s="82"/>
      <c r="K24" s="82">
        <v>2</v>
      </c>
      <c r="L24" s="82">
        <v>1</v>
      </c>
    </row>
    <row r="25" spans="1:12" ht="12.75">
      <c r="A25" s="84"/>
      <c r="B25" s="197" t="s">
        <v>138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9"/>
    </row>
    <row r="26" spans="1:12" ht="12.75">
      <c r="A26" s="84"/>
      <c r="B26" s="200" t="s">
        <v>76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2"/>
    </row>
    <row r="27" spans="1:12" ht="12.75">
      <c r="A27" s="79" t="s">
        <v>88</v>
      </c>
      <c r="B27" s="193">
        <v>1</v>
      </c>
      <c r="C27" s="83" t="s">
        <v>77</v>
      </c>
      <c r="D27" s="82">
        <v>2</v>
      </c>
      <c r="E27" s="82" t="s">
        <v>16</v>
      </c>
      <c r="F27" s="82">
        <v>18</v>
      </c>
      <c r="G27" s="82">
        <v>18</v>
      </c>
      <c r="H27" s="82"/>
      <c r="I27" s="82"/>
      <c r="J27" s="82"/>
      <c r="K27" s="82">
        <v>3</v>
      </c>
      <c r="L27" s="82">
        <v>0</v>
      </c>
    </row>
    <row r="28" spans="1:12" ht="25.5" customHeight="1">
      <c r="A28" s="79" t="s">
        <v>89</v>
      </c>
      <c r="B28" s="195"/>
      <c r="C28" s="80" t="s">
        <v>78</v>
      </c>
      <c r="D28" s="82">
        <v>2</v>
      </c>
      <c r="E28" s="82" t="s">
        <v>16</v>
      </c>
      <c r="F28" s="82">
        <v>18</v>
      </c>
      <c r="G28" s="82">
        <v>18</v>
      </c>
      <c r="H28" s="82"/>
      <c r="I28" s="82"/>
      <c r="J28" s="82"/>
      <c r="K28" s="82">
        <v>3</v>
      </c>
      <c r="L28" s="82">
        <v>0</v>
      </c>
    </row>
    <row r="29" spans="1:12" ht="12.75">
      <c r="A29" s="84"/>
      <c r="B29" s="197" t="s">
        <v>139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9"/>
    </row>
    <row r="30" spans="1:12" ht="26.25" customHeight="1">
      <c r="A30" s="79" t="s">
        <v>90</v>
      </c>
      <c r="B30" s="193">
        <v>1</v>
      </c>
      <c r="C30" s="80" t="s">
        <v>79</v>
      </c>
      <c r="D30" s="82">
        <v>3</v>
      </c>
      <c r="E30" s="82" t="s">
        <v>16</v>
      </c>
      <c r="F30" s="82">
        <v>18</v>
      </c>
      <c r="G30" s="82">
        <v>6</v>
      </c>
      <c r="H30" s="82">
        <v>6</v>
      </c>
      <c r="I30" s="82">
        <v>6</v>
      </c>
      <c r="J30" s="82"/>
      <c r="K30" s="82">
        <v>1</v>
      </c>
      <c r="L30" s="82">
        <v>2</v>
      </c>
    </row>
    <row r="31" spans="1:12" ht="12.75">
      <c r="A31" s="79" t="s">
        <v>91</v>
      </c>
      <c r="B31" s="194"/>
      <c r="C31" s="83" t="s">
        <v>80</v>
      </c>
      <c r="D31" s="82">
        <v>3</v>
      </c>
      <c r="E31" s="82" t="s">
        <v>16</v>
      </c>
      <c r="F31" s="82">
        <v>18</v>
      </c>
      <c r="G31" s="82">
        <v>6</v>
      </c>
      <c r="H31" s="82">
        <v>6</v>
      </c>
      <c r="I31" s="82">
        <v>6</v>
      </c>
      <c r="J31" s="82"/>
      <c r="K31" s="82">
        <v>1</v>
      </c>
      <c r="L31" s="82">
        <v>2</v>
      </c>
    </row>
    <row r="32" spans="1:12" ht="12.75">
      <c r="A32" s="79" t="s">
        <v>133</v>
      </c>
      <c r="B32" s="195"/>
      <c r="C32" s="81" t="s">
        <v>66</v>
      </c>
      <c r="D32" s="90">
        <v>3</v>
      </c>
      <c r="E32" s="90" t="s">
        <v>16</v>
      </c>
      <c r="F32" s="90">
        <v>18</v>
      </c>
      <c r="G32" s="90">
        <v>6</v>
      </c>
      <c r="H32" s="90">
        <v>6</v>
      </c>
      <c r="I32" s="90">
        <v>6</v>
      </c>
      <c r="J32" s="90"/>
      <c r="K32" s="90">
        <v>1</v>
      </c>
      <c r="L32" s="90">
        <v>2</v>
      </c>
    </row>
    <row r="33" spans="1:12" ht="12.75">
      <c r="A33" s="79" t="s">
        <v>134</v>
      </c>
      <c r="B33" s="193">
        <v>2</v>
      </c>
      <c r="C33" s="83" t="s">
        <v>82</v>
      </c>
      <c r="D33" s="82">
        <v>3</v>
      </c>
      <c r="E33" s="82" t="s">
        <v>16</v>
      </c>
      <c r="F33" s="82">
        <v>18</v>
      </c>
      <c r="G33" s="82">
        <v>6</v>
      </c>
      <c r="H33" s="82">
        <v>6</v>
      </c>
      <c r="I33" s="82">
        <v>6</v>
      </c>
      <c r="J33" s="82"/>
      <c r="K33" s="82">
        <v>1</v>
      </c>
      <c r="L33" s="82">
        <v>2</v>
      </c>
    </row>
    <row r="34" spans="1:12" ht="12.75">
      <c r="A34" s="79"/>
      <c r="B34" s="194"/>
      <c r="C34" s="83" t="s">
        <v>83</v>
      </c>
      <c r="D34" s="82">
        <v>3</v>
      </c>
      <c r="E34" s="82" t="s">
        <v>16</v>
      </c>
      <c r="F34" s="82">
        <v>18</v>
      </c>
      <c r="G34" s="82">
        <v>6</v>
      </c>
      <c r="H34" s="82">
        <v>6</v>
      </c>
      <c r="I34" s="82">
        <v>6</v>
      </c>
      <c r="J34" s="82"/>
      <c r="K34" s="82">
        <v>1</v>
      </c>
      <c r="L34" s="82">
        <v>2</v>
      </c>
    </row>
    <row r="35" spans="1:12" ht="12.75">
      <c r="A35" s="79" t="s">
        <v>135</v>
      </c>
      <c r="B35" s="195"/>
      <c r="C35" s="83" t="s">
        <v>81</v>
      </c>
      <c r="D35" s="82">
        <v>3</v>
      </c>
      <c r="E35" s="82" t="s">
        <v>16</v>
      </c>
      <c r="F35" s="82">
        <v>18</v>
      </c>
      <c r="G35" s="82">
        <v>6</v>
      </c>
      <c r="H35" s="82">
        <v>6</v>
      </c>
      <c r="I35" s="82">
        <v>6</v>
      </c>
      <c r="J35" s="82"/>
      <c r="K35" s="82">
        <v>1</v>
      </c>
      <c r="L35" s="82">
        <v>2</v>
      </c>
    </row>
  </sheetData>
  <sheetProtection/>
  <mergeCells count="20">
    <mergeCell ref="A1:L1"/>
    <mergeCell ref="A2:L2"/>
    <mergeCell ref="B4:L4"/>
    <mergeCell ref="B5:L5"/>
    <mergeCell ref="B6:B7"/>
    <mergeCell ref="B9:B11"/>
    <mergeCell ref="B3:C3"/>
    <mergeCell ref="B12:L12"/>
    <mergeCell ref="B13:B14"/>
    <mergeCell ref="B15:L15"/>
    <mergeCell ref="B16:B17"/>
    <mergeCell ref="B18:L18"/>
    <mergeCell ref="B19:B21"/>
    <mergeCell ref="B33:B35"/>
    <mergeCell ref="B22:B24"/>
    <mergeCell ref="B25:L25"/>
    <mergeCell ref="B26:L26"/>
    <mergeCell ref="B27:B28"/>
    <mergeCell ref="B29:L29"/>
    <mergeCell ref="B30:B3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Sanocka</cp:lastModifiedBy>
  <cp:lastPrinted>2019-05-07T06:24:53Z</cp:lastPrinted>
  <dcterms:created xsi:type="dcterms:W3CDTF">2013-01-21T11:52:24Z</dcterms:created>
  <dcterms:modified xsi:type="dcterms:W3CDTF">2019-06-03T12:49:33Z</dcterms:modified>
  <cp:category/>
  <cp:version/>
  <cp:contentType/>
  <cp:contentStatus/>
</cp:coreProperties>
</file>