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semestr I-III" sheetId="1" r:id="rId1"/>
    <sheet name="Blok A, B,C" sheetId="2" r:id="rId2"/>
  </sheets>
  <definedNames/>
  <calcPr fullCalcOnLoad="1"/>
</workbook>
</file>

<file path=xl/sharedStrings.xml><?xml version="1.0" encoding="utf-8"?>
<sst xmlns="http://schemas.openxmlformats.org/spreadsheetml/2006/main" count="127" uniqueCount="72">
  <si>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</si>
  <si>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</si>
  <si>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</si>
  <si>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</si>
  <si>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</si>
  <si>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</si>
  <si>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</si>
  <si>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</si>
  <si>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</si>
  <si>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</si>
  <si>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</si>
  <si>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</si>
  <si>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</si>
  <si>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</si>
  <si>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</si>
  <si>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</si>
  <si>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</si>
  <si>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</si>
  <si>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</si>
  <si>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</si>
  <si>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</si>
  <si>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Ogółem godzin w semestrach 1-3</t>
  </si>
  <si>
    <t>Systemy informatyczne w zarządzaniu i rachunkowości</t>
  </si>
  <si>
    <t>Zarządzanie utrzymaniem maszyn</t>
  </si>
  <si>
    <t>Narzędzia analizy finansowej dla przedsiębiorstw</t>
  </si>
  <si>
    <t>E-learning w inżynierii produkcji</t>
  </si>
  <si>
    <t>Planowanie i ocena inwestycji technicznych</t>
  </si>
  <si>
    <t xml:space="preserve">Ocena techniczna i wycena maszyn </t>
  </si>
  <si>
    <t>Infrastruktura komunikacyjna</t>
  </si>
  <si>
    <t>Teoria podejmowania decyzji</t>
  </si>
  <si>
    <t>Obsługa informatyczna produkcji</t>
  </si>
  <si>
    <t>Prognozowanie i symulacja w przedsiębiorstwie</t>
  </si>
  <si>
    <t>Systemy wspomagania decyzji i zarządzania wiedzą</t>
  </si>
  <si>
    <t>Organizacja systemów produkcyjnych</t>
  </si>
  <si>
    <t xml:space="preserve">Modelowanie procesów produkcyjnych  </t>
  </si>
  <si>
    <t>Zarządzanie projektem i innowacjami</t>
  </si>
  <si>
    <t>Zarządzanie infrastrukturą komunalną</t>
  </si>
  <si>
    <t>Język obcy 1</t>
  </si>
  <si>
    <t>Fakultet do wyboru - blok A</t>
  </si>
  <si>
    <t>Przedmiot  do wyboru - blok B</t>
  </si>
  <si>
    <t>Przedmiot do wyboru blok C</t>
  </si>
  <si>
    <t>Praca dyplomowa i egzamin dyplomowy</t>
  </si>
  <si>
    <t>Seminarium dyplomowe 1</t>
  </si>
  <si>
    <t>Seminarium dyplomowe 2</t>
  </si>
  <si>
    <t>Analityka przemysłowa</t>
  </si>
  <si>
    <t>Analiza i zarządzanie ryzykiem</t>
  </si>
  <si>
    <t>Pozyskiwanie dotacji na działalność gospodarczą</t>
  </si>
  <si>
    <t>Współczesne  koncepcje  i techniki  zarządzania  przedsiębiorstwem</t>
  </si>
  <si>
    <t>Zarządzanie w gospodarce wodno-ściekowej</t>
  </si>
  <si>
    <t>Wewnętrzny audytor systemów zarządzania jakością</t>
  </si>
  <si>
    <t>Komputerowe wspomaganie projektowania</t>
  </si>
  <si>
    <t>Menadżer a etyka</t>
  </si>
  <si>
    <t>Analiza danych w oprogramowaniu SAS</t>
  </si>
  <si>
    <t>Biznesplan</t>
  </si>
  <si>
    <t>Produkcja żywności wygodnej</t>
  </si>
  <si>
    <t>Zarządzanie przedsiębiorstwem w praktyce - symulacyjne gry menedżerskie</t>
  </si>
  <si>
    <t>Systemy doboru maszyn  i technologii  w produkcji rolniczej</t>
  </si>
  <si>
    <t>Projekty unijne i zarządzanie</t>
  </si>
  <si>
    <t>Metody i techniki zarządzania jakością</t>
  </si>
  <si>
    <t>Zarządzanie jakością w technologiach produkcji rolno - spożywczej</t>
  </si>
  <si>
    <t>Agrotechniczne i prawne podstawy nabywania i stosowania środków ochrony roślin</t>
  </si>
  <si>
    <t>SEMESTR I - Blok A</t>
  </si>
  <si>
    <t>Wykładów tygodniowo</t>
  </si>
  <si>
    <t>Ćwiczeń tygodniowo</t>
  </si>
  <si>
    <t>SEMESTR II - Blok B</t>
  </si>
  <si>
    <t>SEMESTR III - Blok C</t>
  </si>
  <si>
    <t>Kierunek zarządzanie i inżynieria produkcji, specjalność inżynieria zarządzania produkcją i usługami. Studia stacjonarne drugiego stopnia.
Zatwierdzony uchwałą Rady Wydziału dn., 17.04.2015 r. Obowiązuje I rok studiów od roku akademickiego 2015/2016</t>
  </si>
  <si>
    <t>Przedmiot humanistyczny lub społeczny 2: Zarządzanie strategiczne</t>
  </si>
  <si>
    <t>Przedmiot humanistyczny lub społeczny 3: Zintegrowane systemy zarządzania</t>
  </si>
  <si>
    <t>Przedmiot humanistyczny lub społeczny 1: Ekonometria</t>
  </si>
  <si>
    <t>Wychowanie fizyczne</t>
  </si>
  <si>
    <t>Przedmiot ogólnouczelniany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</si>
</sst>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 CE"/>
      <family val="2"/>
    </font>
    <font>
      <b/>
      <sz val="14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6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1" fillId="0" borderId="10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1" fontId="11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12" fillId="0" borderId="0" xfId="52" applyFont="1" applyFill="1" applyAlignment="1">
      <alignment horizontal="center"/>
      <protection/>
    </xf>
    <xf numFmtId="9" fontId="12" fillId="0" borderId="0" xfId="52" applyNumberFormat="1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14" fillId="0" borderId="0" xfId="52" applyFont="1" applyFill="1" applyAlignment="1">
      <alignment horizontal="center"/>
      <protection/>
    </xf>
    <xf numFmtId="0" fontId="15" fillId="0" borderId="0" xfId="52" applyFont="1" applyFill="1">
      <alignment/>
      <protection/>
    </xf>
    <xf numFmtId="0" fontId="20" fillId="0" borderId="0" xfId="52" applyFont="1" applyFill="1" applyAlignment="1">
      <alignment horizontal="center"/>
      <protection/>
    </xf>
    <xf numFmtId="0" fontId="21" fillId="0" borderId="0" xfId="52" applyFont="1" applyFill="1">
      <alignment/>
      <protection/>
    </xf>
    <xf numFmtId="0" fontId="11" fillId="0" borderId="10" xfId="52" applyNumberFormat="1" applyFont="1" applyFill="1" applyBorder="1" applyAlignment="1">
      <alignment horizontal="center" vertical="center"/>
      <protection/>
    </xf>
    <xf numFmtId="9" fontId="14" fillId="0" borderId="0" xfId="52" applyNumberFormat="1" applyFont="1" applyFill="1">
      <alignment/>
      <protection/>
    </xf>
    <xf numFmtId="1" fontId="23" fillId="0" borderId="0" xfId="52" applyNumberFormat="1" applyFont="1" applyFill="1" applyBorder="1" applyAlignment="1">
      <alignment horizontal="center" vertical="center"/>
      <protection/>
    </xf>
    <xf numFmtId="1" fontId="24" fillId="0" borderId="10" xfId="52" applyNumberFormat="1" applyFont="1" applyFill="1" applyBorder="1" applyAlignment="1">
      <alignment horizontal="left" vertical="center"/>
      <protection/>
    </xf>
    <xf numFmtId="1" fontId="26" fillId="0" borderId="10" xfId="52" applyNumberFormat="1" applyFont="1" applyFill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27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5" fontId="30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165" fontId="17" fillId="0" borderId="10" xfId="52" applyNumberFormat="1" applyFont="1" applyFill="1" applyBorder="1" applyAlignment="1">
      <alignment horizontal="center" vertical="center"/>
      <protection/>
    </xf>
    <xf numFmtId="1" fontId="25" fillId="0" borderId="0" xfId="52" applyNumberFormat="1" applyFont="1" applyFill="1" applyAlignment="1">
      <alignment vertical="center"/>
      <protection/>
    </xf>
    <xf numFmtId="1" fontId="25" fillId="0" borderId="0" xfId="52" applyNumberFormat="1" applyFont="1" applyFill="1">
      <alignment/>
      <protection/>
    </xf>
    <xf numFmtId="1" fontId="19" fillId="0" borderId="11" xfId="52" applyNumberFormat="1" applyFont="1" applyFill="1" applyBorder="1" applyAlignment="1">
      <alignment horizontal="center" vertical="center"/>
      <protection/>
    </xf>
    <xf numFmtId="1" fontId="11" fillId="0" borderId="12" xfId="52" applyNumberFormat="1" applyFont="1" applyFill="1" applyBorder="1" applyAlignment="1">
      <alignment horizontal="center" vertical="center"/>
      <protection/>
    </xf>
    <xf numFmtId="0" fontId="10" fillId="0" borderId="11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1" fontId="11" fillId="0" borderId="11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11" fillId="0" borderId="13" xfId="52" applyFont="1" applyFill="1" applyBorder="1" applyAlignment="1">
      <alignment horizontal="center" vertical="center"/>
      <protection/>
    </xf>
    <xf numFmtId="1" fontId="10" fillId="0" borderId="14" xfId="52" applyNumberFormat="1" applyFont="1" applyFill="1" applyBorder="1" applyAlignment="1">
      <alignment horizontal="center" vertical="center"/>
      <protection/>
    </xf>
    <xf numFmtId="1" fontId="16" fillId="0" borderId="14" xfId="52" applyNumberFormat="1" applyFont="1" applyFill="1" applyBorder="1" applyAlignment="1">
      <alignment horizontal="center" vertical="center"/>
      <protection/>
    </xf>
    <xf numFmtId="1" fontId="11" fillId="0" borderId="14" xfId="52" applyNumberFormat="1" applyFont="1" applyFill="1" applyBorder="1" applyAlignment="1">
      <alignment horizontal="center" vertical="center"/>
      <protection/>
    </xf>
    <xf numFmtId="1" fontId="11" fillId="0" borderId="12" xfId="0" applyNumberFormat="1" applyFont="1" applyFill="1" applyBorder="1" applyAlignment="1">
      <alignment horizontal="center"/>
    </xf>
    <xf numFmtId="0" fontId="10" fillId="0" borderId="12" xfId="52" applyFont="1" applyFill="1" applyBorder="1" applyAlignment="1">
      <alignment horizontal="center" vertical="center"/>
      <protection/>
    </xf>
    <xf numFmtId="1" fontId="10" fillId="0" borderId="12" xfId="52" applyNumberFormat="1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/>
    </xf>
    <xf numFmtId="0" fontId="3" fillId="0" borderId="0" xfId="52" applyFont="1" applyFill="1" applyAlignment="1">
      <alignment horizontal="left"/>
      <protection/>
    </xf>
    <xf numFmtId="0" fontId="5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1" fontId="4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textRotation="90"/>
      <protection/>
    </xf>
    <xf numFmtId="0" fontId="9" fillId="0" borderId="0" xfId="52" applyFont="1" applyFill="1" applyAlignment="1">
      <alignment horizontal="center" wrapText="1"/>
      <protection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2" xfId="54" applyFont="1" applyFill="1" applyBorder="1" applyAlignment="1">
      <alignment horizontal="center" vertical="center"/>
      <protection/>
    </xf>
    <xf numFmtId="0" fontId="35" fillId="0" borderId="12" xfId="54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11" fillId="0" borderId="11" xfId="54" applyFont="1" applyFill="1" applyBorder="1" applyAlignment="1">
      <alignment horizontal="center" vertical="center"/>
      <protection/>
    </xf>
    <xf numFmtId="1" fontId="11" fillId="0" borderId="18" xfId="0" applyNumberFormat="1" applyFont="1" applyFill="1" applyBorder="1" applyAlignment="1">
      <alignment horizontal="center"/>
    </xf>
    <xf numFmtId="0" fontId="69" fillId="0" borderId="12" xfId="0" applyFont="1" applyFill="1" applyBorder="1" applyAlignment="1">
      <alignment/>
    </xf>
    <xf numFmtId="1" fontId="15" fillId="0" borderId="10" xfId="52" applyNumberFormat="1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/>
      <protection/>
    </xf>
    <xf numFmtId="0" fontId="33" fillId="0" borderId="0" xfId="52" applyFont="1" applyFill="1" applyBorder="1" applyAlignment="1">
      <alignment horizontal="center"/>
      <protection/>
    </xf>
    <xf numFmtId="0" fontId="3" fillId="0" borderId="19" xfId="52" applyFont="1" applyFill="1" applyBorder="1" applyAlignment="1">
      <alignment horizontal="center"/>
      <protection/>
    </xf>
    <xf numFmtId="0" fontId="17" fillId="0" borderId="20" xfId="52" applyFont="1" applyFill="1" applyBorder="1" applyAlignment="1">
      <alignment horizontal="center" vertical="center"/>
      <protection/>
    </xf>
    <xf numFmtId="1" fontId="17" fillId="0" borderId="20" xfId="52" applyNumberFormat="1" applyFont="1" applyFill="1" applyBorder="1" applyAlignment="1">
      <alignment horizontal="center" vertical="center" wrapText="1"/>
      <protection/>
    </xf>
    <xf numFmtId="164" fontId="17" fillId="0" borderId="20" xfId="64" applyFont="1" applyFill="1" applyBorder="1" applyAlignment="1" applyProtection="1">
      <alignment horizontal="center" vertical="center" textRotation="90" wrapText="1"/>
      <protection/>
    </xf>
    <xf numFmtId="164" fontId="17" fillId="0" borderId="20" xfId="64" applyFont="1" applyFill="1" applyBorder="1" applyAlignment="1" applyProtection="1">
      <alignment horizontal="center" vertical="center" textRotation="90"/>
      <protection/>
    </xf>
    <xf numFmtId="49" fontId="17" fillId="0" borderId="20" xfId="64" applyNumberFormat="1" applyFont="1" applyFill="1" applyBorder="1" applyAlignment="1" applyProtection="1">
      <alignment horizontal="center" vertical="center" textRotation="90" wrapText="1"/>
      <protection/>
    </xf>
    <xf numFmtId="0" fontId="11" fillId="33" borderId="12" xfId="0" applyFont="1" applyFill="1" applyBorder="1" applyAlignment="1">
      <alignment vertical="center" wrapText="1"/>
    </xf>
    <xf numFmtId="0" fontId="11" fillId="0" borderId="12" xfId="52" applyFont="1" applyFill="1" applyBorder="1" applyAlignment="1">
      <alignment horizontal="center" vertical="center"/>
      <protection/>
    </xf>
    <xf numFmtId="0" fontId="35" fillId="0" borderId="12" xfId="54" applyFont="1" applyFill="1" applyBorder="1" applyAlignment="1">
      <alignment horizontal="center" vertical="center"/>
      <protection/>
    </xf>
    <xf numFmtId="0" fontId="70" fillId="33" borderId="12" xfId="0" applyFont="1" applyFill="1" applyBorder="1" applyAlignment="1">
      <alignment vertical="center"/>
    </xf>
    <xf numFmtId="0" fontId="70" fillId="33" borderId="21" xfId="0" applyFont="1" applyFill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1" fontId="10" fillId="0" borderId="11" xfId="52" applyNumberFormat="1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/>
    </xf>
    <xf numFmtId="0" fontId="10" fillId="0" borderId="14" xfId="52" applyFont="1" applyFill="1" applyBorder="1" applyAlignment="1">
      <alignment horizontal="center" vertical="center"/>
      <protection/>
    </xf>
    <xf numFmtId="0" fontId="11" fillId="33" borderId="12" xfId="0" applyFont="1" applyFill="1" applyBorder="1" applyAlignment="1">
      <alignment/>
    </xf>
    <xf numFmtId="1" fontId="11" fillId="33" borderId="12" xfId="0" applyNumberFormat="1" applyFont="1" applyFill="1" applyBorder="1" applyAlignment="1">
      <alignment horizontal="center" vertical="center"/>
    </xf>
    <xf numFmtId="0" fontId="10" fillId="33" borderId="12" xfId="52" applyFont="1" applyFill="1" applyBorder="1" applyAlignment="1">
      <alignment horizontal="center" vertical="center"/>
      <protection/>
    </xf>
    <xf numFmtId="1" fontId="10" fillId="33" borderId="10" xfId="52" applyNumberFormat="1" applyFont="1" applyFill="1" applyBorder="1" applyAlignment="1">
      <alignment horizontal="center" vertical="center"/>
      <protection/>
    </xf>
    <xf numFmtId="0" fontId="10" fillId="33" borderId="10" xfId="52" applyNumberFormat="1" applyFont="1" applyFill="1" applyBorder="1" applyAlignment="1">
      <alignment horizontal="center" vertical="center"/>
      <protection/>
    </xf>
    <xf numFmtId="1" fontId="11" fillId="33" borderId="10" xfId="52" applyNumberFormat="1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20" fillId="33" borderId="0" xfId="52" applyFont="1" applyFill="1" applyAlignment="1">
      <alignment horizontal="center"/>
      <protection/>
    </xf>
    <xf numFmtId="0" fontId="12" fillId="33" borderId="0" xfId="52" applyFont="1" applyFill="1" applyAlignment="1">
      <alignment horizontal="center"/>
      <protection/>
    </xf>
    <xf numFmtId="9" fontId="12" fillId="33" borderId="0" xfId="52" applyNumberFormat="1" applyFont="1" applyFill="1">
      <alignment/>
      <protection/>
    </xf>
    <xf numFmtId="0" fontId="9" fillId="33" borderId="0" xfId="52" applyFont="1" applyFill="1" applyAlignment="1">
      <alignment horizontal="center"/>
      <protection/>
    </xf>
    <xf numFmtId="0" fontId="13" fillId="33" borderId="0" xfId="52" applyFont="1" applyFill="1">
      <alignment/>
      <protection/>
    </xf>
    <xf numFmtId="0" fontId="11" fillId="0" borderId="2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3" fillId="34" borderId="17" xfId="52" applyFont="1" applyFill="1" applyBorder="1" applyAlignment="1">
      <alignment horizontal="right" vertical="center"/>
      <protection/>
    </xf>
    <xf numFmtId="1" fontId="17" fillId="34" borderId="12" xfId="52" applyNumberFormat="1" applyFont="1" applyFill="1" applyBorder="1" applyAlignment="1">
      <alignment horizontal="center" vertical="center"/>
      <protection/>
    </xf>
    <xf numFmtId="0" fontId="18" fillId="34" borderId="12" xfId="52" applyFont="1" applyFill="1" applyBorder="1" applyAlignment="1">
      <alignment horizontal="center" vertical="center"/>
      <protection/>
    </xf>
    <xf numFmtId="1" fontId="18" fillId="34" borderId="12" xfId="52" applyNumberFormat="1" applyFont="1" applyFill="1" applyBorder="1" applyAlignment="1">
      <alignment horizontal="center" vertical="center"/>
      <protection/>
    </xf>
    <xf numFmtId="1" fontId="18" fillId="34" borderId="11" xfId="52" applyNumberFormat="1" applyFont="1" applyFill="1" applyBorder="1" applyAlignment="1">
      <alignment horizontal="center" vertical="center"/>
      <protection/>
    </xf>
    <xf numFmtId="1" fontId="18" fillId="34" borderId="10" xfId="52" applyNumberFormat="1" applyFont="1" applyFill="1" applyBorder="1" applyAlignment="1">
      <alignment horizontal="center" vertical="center"/>
      <protection/>
    </xf>
    <xf numFmtId="0" fontId="13" fillId="34" borderId="14" xfId="52" applyFont="1" applyFill="1" applyBorder="1" applyAlignment="1">
      <alignment horizontal="right" vertical="center"/>
      <protection/>
    </xf>
    <xf numFmtId="1" fontId="17" fillId="34" borderId="10" xfId="52" applyNumberFormat="1" applyFont="1" applyFill="1" applyBorder="1" applyAlignment="1">
      <alignment horizontal="center" vertical="center"/>
      <protection/>
    </xf>
    <xf numFmtId="0" fontId="18" fillId="34" borderId="10" xfId="52" applyFont="1" applyFill="1" applyBorder="1" applyAlignment="1">
      <alignment horizontal="center" vertical="center"/>
      <protection/>
    </xf>
    <xf numFmtId="0" fontId="22" fillId="34" borderId="10" xfId="52" applyFont="1" applyFill="1" applyBorder="1" applyAlignment="1">
      <alignment vertical="center"/>
      <protection/>
    </xf>
    <xf numFmtId="1" fontId="17" fillId="34" borderId="10" xfId="52" applyNumberFormat="1" applyFont="1" applyFill="1" applyBorder="1" applyAlignment="1">
      <alignment horizontal="center"/>
      <protection/>
    </xf>
    <xf numFmtId="1" fontId="17" fillId="34" borderId="10" xfId="52" applyNumberFormat="1" applyFont="1" applyFill="1" applyBorder="1" applyAlignment="1">
      <alignment horizontal="center" vertical="center" textRotation="90"/>
      <protection/>
    </xf>
    <xf numFmtId="0" fontId="6" fillId="0" borderId="20" xfId="52" applyFont="1" applyFill="1" applyBorder="1" applyAlignment="1">
      <alignment horizontal="center" vertical="center"/>
      <protection/>
    </xf>
    <xf numFmtId="1" fontId="6" fillId="0" borderId="20" xfId="52" applyNumberFormat="1" applyFont="1" applyFill="1" applyBorder="1" applyAlignment="1">
      <alignment horizontal="center" vertical="center" wrapText="1"/>
      <protection/>
    </xf>
    <xf numFmtId="164" fontId="6" fillId="0" borderId="20" xfId="64" applyFont="1" applyFill="1" applyBorder="1" applyAlignment="1" applyProtection="1">
      <alignment horizontal="center" vertical="center" textRotation="90" wrapText="1"/>
      <protection/>
    </xf>
    <xf numFmtId="164" fontId="6" fillId="0" borderId="20" xfId="64" applyFont="1" applyFill="1" applyBorder="1" applyAlignment="1" applyProtection="1">
      <alignment horizontal="center" vertical="center" textRotation="90"/>
      <protection/>
    </xf>
    <xf numFmtId="49" fontId="6" fillId="0" borderId="20" xfId="64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52" applyFont="1" applyFill="1" applyBorder="1" applyAlignment="1">
      <alignment horizontal="left"/>
      <protection/>
    </xf>
    <xf numFmtId="1" fontId="4" fillId="0" borderId="24" xfId="52" applyNumberFormat="1" applyFont="1" applyFill="1" applyBorder="1">
      <alignment/>
      <protection/>
    </xf>
    <xf numFmtId="0" fontId="3" fillId="0" borderId="24" xfId="52" applyFont="1" applyFill="1" applyBorder="1" applyAlignment="1">
      <alignment horizontal="center"/>
      <protection/>
    </xf>
    <xf numFmtId="0" fontId="3" fillId="0" borderId="25" xfId="52" applyFont="1" applyFill="1" applyBorder="1" applyAlignment="1">
      <alignment horizontal="center"/>
      <protection/>
    </xf>
    <xf numFmtId="0" fontId="24" fillId="0" borderId="26" xfId="52" applyFont="1" applyFill="1" applyBorder="1" applyAlignment="1">
      <alignment horizontal="center"/>
      <protection/>
    </xf>
    <xf numFmtId="0" fontId="24" fillId="0" borderId="27" xfId="52" applyFont="1" applyFill="1" applyBorder="1" applyAlignment="1">
      <alignment horizontal="center"/>
      <protection/>
    </xf>
    <xf numFmtId="0" fontId="24" fillId="0" borderId="28" xfId="52" applyFont="1" applyFill="1" applyBorder="1" applyAlignment="1">
      <alignment horizontal="center"/>
      <protection/>
    </xf>
    <xf numFmtId="1" fontId="24" fillId="0" borderId="29" xfId="52" applyNumberFormat="1" applyFont="1" applyFill="1" applyBorder="1" applyAlignment="1">
      <alignment horizontal="center" vertical="center" wrapText="1"/>
      <protection/>
    </xf>
    <xf numFmtId="1" fontId="24" fillId="0" borderId="0" xfId="52" applyNumberFormat="1" applyFont="1" applyFill="1" applyBorder="1" applyAlignment="1">
      <alignment horizontal="center" vertical="center" wrapText="1"/>
      <protection/>
    </xf>
    <xf numFmtId="1" fontId="24" fillId="0" borderId="30" xfId="52" applyNumberFormat="1" applyFont="1" applyFill="1" applyBorder="1" applyAlignment="1">
      <alignment horizontal="center" vertical="center" wrapText="1"/>
      <protection/>
    </xf>
    <xf numFmtId="0" fontId="9" fillId="0" borderId="31" xfId="52" applyFont="1" applyFill="1" applyBorder="1" applyAlignment="1">
      <alignment horizontal="left" vertical="center"/>
      <protection/>
    </xf>
    <xf numFmtId="0" fontId="9" fillId="0" borderId="32" xfId="52" applyFont="1" applyFill="1" applyBorder="1" applyAlignment="1">
      <alignment horizontal="left" vertical="center"/>
      <protection/>
    </xf>
    <xf numFmtId="0" fontId="9" fillId="0" borderId="16" xfId="52" applyFont="1" applyFill="1" applyBorder="1" applyAlignment="1">
      <alignment horizontal="left" vertical="center"/>
      <protection/>
    </xf>
    <xf numFmtId="0" fontId="13" fillId="0" borderId="33" xfId="52" applyFont="1" applyFill="1" applyBorder="1" applyAlignment="1">
      <alignment horizontal="left" vertical="center"/>
      <protection/>
    </xf>
    <xf numFmtId="0" fontId="13" fillId="0" borderId="0" xfId="52" applyFont="1" applyFill="1" applyBorder="1" applyAlignment="1">
      <alignment horizontal="left" vertical="center"/>
      <protection/>
    </xf>
    <xf numFmtId="0" fontId="13" fillId="0" borderId="19" xfId="52" applyFont="1" applyFill="1" applyBorder="1" applyAlignment="1">
      <alignment horizontal="left" vertical="center"/>
      <protection/>
    </xf>
    <xf numFmtId="0" fontId="13" fillId="0" borderId="34" xfId="52" applyFont="1" applyFill="1" applyBorder="1" applyAlignment="1">
      <alignment horizontal="left" vertical="center"/>
      <protection/>
    </xf>
    <xf numFmtId="0" fontId="13" fillId="0" borderId="35" xfId="52" applyFont="1" applyFill="1" applyBorder="1" applyAlignment="1">
      <alignment horizontal="left" vertical="center"/>
      <protection/>
    </xf>
    <xf numFmtId="0" fontId="13" fillId="0" borderId="36" xfId="52" applyFont="1" applyFill="1" applyBorder="1" applyAlignment="1">
      <alignment horizontal="left" vertical="center"/>
      <protection/>
    </xf>
    <xf numFmtId="0" fontId="24" fillId="0" borderId="21" xfId="52" applyFont="1" applyFill="1" applyBorder="1" applyAlignment="1">
      <alignment horizontal="center" wrapText="1"/>
      <protection/>
    </xf>
    <xf numFmtId="1" fontId="24" fillId="0" borderId="22" xfId="52" applyNumberFormat="1" applyFont="1" applyFill="1" applyBorder="1" applyAlignment="1">
      <alignment horizontal="center" vertical="center" wrapText="1"/>
      <protection/>
    </xf>
    <xf numFmtId="0" fontId="17" fillId="0" borderId="31" xfId="52" applyFont="1" applyFill="1" applyBorder="1" applyAlignment="1">
      <alignment horizontal="left" vertical="center"/>
      <protection/>
    </xf>
    <xf numFmtId="0" fontId="17" fillId="0" borderId="32" xfId="52" applyFont="1" applyFill="1" applyBorder="1" applyAlignment="1">
      <alignment horizontal="left" vertical="center"/>
      <protection/>
    </xf>
    <xf numFmtId="0" fontId="17" fillId="0" borderId="16" xfId="52" applyFont="1" applyFill="1" applyBorder="1" applyAlignment="1">
      <alignment horizontal="left" vertical="center"/>
      <protection/>
    </xf>
    <xf numFmtId="0" fontId="71" fillId="33" borderId="31" xfId="0" applyFont="1" applyFill="1" applyBorder="1" applyAlignment="1">
      <alignment horizontal="left" vertical="center"/>
    </xf>
    <xf numFmtId="0" fontId="71" fillId="33" borderId="32" xfId="0" applyFont="1" applyFill="1" applyBorder="1" applyAlignment="1">
      <alignment horizontal="left" vertical="center"/>
    </xf>
    <xf numFmtId="0" fontId="71" fillId="33" borderId="16" xfId="0" applyFont="1" applyFill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="120" zoomScaleNormal="120" zoomScalePageLayoutView="0" workbookViewId="0" topLeftCell="A1">
      <selection activeCell="A2" sqref="A2:J2"/>
    </sheetView>
  </sheetViews>
  <sheetFormatPr defaultColWidth="13.00390625" defaultRowHeight="12.75"/>
  <cols>
    <col min="1" max="1" width="40.57421875" style="52" customWidth="1"/>
    <col min="2" max="2" width="6.28125" style="57" customWidth="1"/>
    <col min="3" max="9" width="6.28125" style="33" customWidth="1"/>
    <col min="10" max="10" width="6.28125" style="78" customWidth="1"/>
    <col min="11" max="11" width="0" style="53" hidden="1" customWidth="1"/>
    <col min="12" max="13" width="0" style="54" hidden="1" customWidth="1"/>
    <col min="14" max="14" width="0" style="55" hidden="1" customWidth="1"/>
    <col min="15" max="16" width="0" style="56" hidden="1" customWidth="1"/>
    <col min="17" max="16384" width="13.00390625" style="55" customWidth="1"/>
  </cols>
  <sheetData>
    <row r="1" spans="1:10" ht="12.75">
      <c r="A1" s="129" t="s">
        <v>17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48" customHeight="1">
      <c r="A2" s="132" t="s">
        <v>66</v>
      </c>
      <c r="B2" s="133"/>
      <c r="C2" s="133"/>
      <c r="D2" s="133"/>
      <c r="E2" s="133"/>
      <c r="F2" s="133"/>
      <c r="G2" s="133"/>
      <c r="H2" s="133"/>
      <c r="I2" s="133"/>
      <c r="J2" s="134"/>
    </row>
    <row r="3" spans="1:10" ht="6.75" customHeight="1">
      <c r="A3" s="125"/>
      <c r="B3" s="126"/>
      <c r="C3" s="127"/>
      <c r="D3" s="127"/>
      <c r="E3" s="127"/>
      <c r="F3" s="127"/>
      <c r="G3" s="127"/>
      <c r="H3" s="127"/>
      <c r="I3" s="127"/>
      <c r="J3" s="128"/>
    </row>
    <row r="4" spans="1:16" s="10" customFormat="1" ht="84" customHeight="1">
      <c r="A4" s="120" t="s">
        <v>0</v>
      </c>
      <c r="B4" s="121" t="s">
        <v>1</v>
      </c>
      <c r="C4" s="122" t="s">
        <v>2</v>
      </c>
      <c r="D4" s="122" t="s">
        <v>3</v>
      </c>
      <c r="E4" s="123" t="s">
        <v>4</v>
      </c>
      <c r="F4" s="124" t="s">
        <v>5</v>
      </c>
      <c r="G4" s="124" t="s">
        <v>6</v>
      </c>
      <c r="H4" s="122" t="s">
        <v>7</v>
      </c>
      <c r="I4" s="123" t="s">
        <v>62</v>
      </c>
      <c r="J4" s="123" t="s">
        <v>63</v>
      </c>
      <c r="K4" s="59" t="s">
        <v>8</v>
      </c>
      <c r="L4" s="60" t="s">
        <v>9</v>
      </c>
      <c r="M4" s="60" t="s">
        <v>10</v>
      </c>
      <c r="O4" s="61" t="s">
        <v>11</v>
      </c>
      <c r="P4" s="61" t="s">
        <v>12</v>
      </c>
    </row>
    <row r="5" spans="1:16" s="10" customFormat="1" ht="12.75" customHeight="1">
      <c r="A5" s="135" t="s">
        <v>18</v>
      </c>
      <c r="B5" s="136"/>
      <c r="C5" s="136"/>
      <c r="D5" s="136"/>
      <c r="E5" s="136"/>
      <c r="F5" s="136"/>
      <c r="G5" s="136"/>
      <c r="H5" s="136"/>
      <c r="I5" s="136"/>
      <c r="J5" s="137"/>
      <c r="K5" s="59"/>
      <c r="L5" s="60"/>
      <c r="M5" s="60"/>
      <c r="O5" s="61"/>
      <c r="P5" s="61"/>
    </row>
    <row r="6" spans="1:16" s="10" customFormat="1" ht="12" customHeight="1">
      <c r="A6" s="62" t="s">
        <v>37</v>
      </c>
      <c r="B6" s="48">
        <v>1</v>
      </c>
      <c r="C6" s="49" t="s">
        <v>14</v>
      </c>
      <c r="D6" s="50">
        <f aca="true" t="shared" si="0" ref="D6:D14">SUM(E6:H6)</f>
        <v>15</v>
      </c>
      <c r="E6" s="63"/>
      <c r="F6" s="64"/>
      <c r="G6" s="64">
        <v>15</v>
      </c>
      <c r="H6" s="65"/>
      <c r="I6" s="50">
        <f aca="true" t="shared" si="1" ref="I6:I14">ROUNDUP(E6/15,0)</f>
        <v>0</v>
      </c>
      <c r="J6" s="39">
        <f aca="true" t="shared" si="2" ref="J6:J14">ROUNDUP((F6+G6+H6)/15,0)</f>
        <v>1</v>
      </c>
      <c r="K6" s="6" t="str">
        <f aca="true" t="shared" si="3" ref="K6:K14">"#REF!/25"</f>
        <v>#REF!/25</v>
      </c>
      <c r="L6" s="7">
        <v>0</v>
      </c>
      <c r="M6" s="7">
        <f aca="true" t="shared" si="4" ref="M6:M14">IF(G6&gt;0,1,0)</f>
        <v>1</v>
      </c>
      <c r="N6" s="8" t="str">
        <f>"#REF!/E5"</f>
        <v>#REF!/E5</v>
      </c>
      <c r="O6" s="9">
        <v>3</v>
      </c>
      <c r="P6" s="9" t="str">
        <f>"#REF!-P5"</f>
        <v>#REF!-P5</v>
      </c>
    </row>
    <row r="7" spans="1:16" s="10" customFormat="1" ht="12" customHeight="1">
      <c r="A7" s="62" t="s">
        <v>38</v>
      </c>
      <c r="B7" s="48">
        <v>2</v>
      </c>
      <c r="C7" s="49" t="s">
        <v>14</v>
      </c>
      <c r="D7" s="50">
        <f t="shared" si="0"/>
        <v>30</v>
      </c>
      <c r="E7" s="63">
        <v>15</v>
      </c>
      <c r="F7" s="64"/>
      <c r="G7" s="64">
        <v>15</v>
      </c>
      <c r="H7" s="65"/>
      <c r="I7" s="50">
        <f t="shared" si="1"/>
        <v>1</v>
      </c>
      <c r="J7" s="39">
        <f t="shared" si="2"/>
        <v>1</v>
      </c>
      <c r="K7" s="6"/>
      <c r="L7" s="7"/>
      <c r="M7" s="7"/>
      <c r="N7" s="8"/>
      <c r="O7" s="9"/>
      <c r="P7" s="9"/>
    </row>
    <row r="8" spans="1:16" s="10" customFormat="1" ht="12" customHeight="1">
      <c r="A8" s="62" t="s">
        <v>31</v>
      </c>
      <c r="B8" s="48">
        <v>2</v>
      </c>
      <c r="C8" s="49" t="s">
        <v>14</v>
      </c>
      <c r="D8" s="50">
        <f t="shared" si="0"/>
        <v>30</v>
      </c>
      <c r="E8" s="63">
        <v>15</v>
      </c>
      <c r="F8" s="64">
        <v>5</v>
      </c>
      <c r="G8" s="64">
        <v>10</v>
      </c>
      <c r="H8" s="65"/>
      <c r="I8" s="50">
        <f t="shared" si="1"/>
        <v>1</v>
      </c>
      <c r="J8" s="39">
        <f t="shared" si="2"/>
        <v>1</v>
      </c>
      <c r="K8" s="6"/>
      <c r="L8" s="7"/>
      <c r="M8" s="7"/>
      <c r="N8" s="8"/>
      <c r="O8" s="9"/>
      <c r="P8" s="9"/>
    </row>
    <row r="9" spans="1:16" s="10" customFormat="1" ht="12" customHeight="1">
      <c r="A9" s="62" t="s">
        <v>32</v>
      </c>
      <c r="B9" s="48">
        <v>4</v>
      </c>
      <c r="C9" s="49" t="s">
        <v>13</v>
      </c>
      <c r="D9" s="50">
        <f t="shared" si="0"/>
        <v>30</v>
      </c>
      <c r="E9" s="63">
        <v>15</v>
      </c>
      <c r="F9" s="64">
        <v>5</v>
      </c>
      <c r="G9" s="64">
        <v>10</v>
      </c>
      <c r="H9" s="65"/>
      <c r="I9" s="50">
        <f t="shared" si="1"/>
        <v>1</v>
      </c>
      <c r="J9" s="39">
        <f t="shared" si="2"/>
        <v>1</v>
      </c>
      <c r="K9" s="6"/>
      <c r="L9" s="7"/>
      <c r="M9" s="7"/>
      <c r="N9" s="8"/>
      <c r="O9" s="9"/>
      <c r="P9" s="9"/>
    </row>
    <row r="10" spans="1:16" s="10" customFormat="1" ht="12" customHeight="1">
      <c r="A10" s="62" t="s">
        <v>33</v>
      </c>
      <c r="B10" s="48">
        <v>5</v>
      </c>
      <c r="C10" s="49" t="s">
        <v>13</v>
      </c>
      <c r="D10" s="50">
        <f t="shared" si="0"/>
        <v>45</v>
      </c>
      <c r="E10" s="63">
        <v>15</v>
      </c>
      <c r="F10" s="64">
        <v>10</v>
      </c>
      <c r="G10" s="64">
        <v>20</v>
      </c>
      <c r="H10" s="65"/>
      <c r="I10" s="50">
        <f t="shared" si="1"/>
        <v>1</v>
      </c>
      <c r="J10" s="39">
        <f t="shared" si="2"/>
        <v>2</v>
      </c>
      <c r="K10" s="6"/>
      <c r="L10" s="7"/>
      <c r="M10" s="7"/>
      <c r="N10" s="8"/>
      <c r="O10" s="9"/>
      <c r="P10" s="9"/>
    </row>
    <row r="11" spans="1:16" s="10" customFormat="1" ht="12" customHeight="1">
      <c r="A11" s="62" t="s">
        <v>69</v>
      </c>
      <c r="B11" s="48">
        <v>5</v>
      </c>
      <c r="C11" s="49" t="s">
        <v>13</v>
      </c>
      <c r="D11" s="50">
        <f t="shared" si="0"/>
        <v>60</v>
      </c>
      <c r="E11" s="63">
        <v>30</v>
      </c>
      <c r="F11" s="64">
        <v>10</v>
      </c>
      <c r="G11" s="64">
        <v>20</v>
      </c>
      <c r="H11" s="65"/>
      <c r="I11" s="50">
        <f t="shared" si="1"/>
        <v>2</v>
      </c>
      <c r="J11" s="39">
        <f t="shared" si="2"/>
        <v>2</v>
      </c>
      <c r="K11" s="6" t="str">
        <f t="shared" si="3"/>
        <v>#REF!/25</v>
      </c>
      <c r="L11" s="7">
        <v>0</v>
      </c>
      <c r="M11" s="7">
        <f t="shared" si="4"/>
        <v>1</v>
      </c>
      <c r="N11" s="8" t="str">
        <f>"#REF!/E7"</f>
        <v>#REF!/E7</v>
      </c>
      <c r="O11" s="9">
        <f>D11/25</f>
        <v>2.4</v>
      </c>
      <c r="P11" s="9" t="str">
        <f>"#REF!-P7"</f>
        <v>#REF!-P7</v>
      </c>
    </row>
    <row r="12" spans="1:16" s="10" customFormat="1" ht="12" customHeight="1">
      <c r="A12" s="62" t="s">
        <v>34</v>
      </c>
      <c r="B12" s="48">
        <v>4</v>
      </c>
      <c r="C12" s="49" t="s">
        <v>14</v>
      </c>
      <c r="D12" s="50">
        <f t="shared" si="0"/>
        <v>45</v>
      </c>
      <c r="E12" s="63">
        <v>15</v>
      </c>
      <c r="F12" s="64">
        <v>10</v>
      </c>
      <c r="G12" s="64">
        <v>20</v>
      </c>
      <c r="H12" s="65"/>
      <c r="I12" s="50">
        <f t="shared" si="1"/>
        <v>1</v>
      </c>
      <c r="J12" s="39">
        <f t="shared" si="2"/>
        <v>2</v>
      </c>
      <c r="K12" s="6" t="str">
        <f t="shared" si="3"/>
        <v>#REF!/25</v>
      </c>
      <c r="L12" s="7">
        <v>0</v>
      </c>
      <c r="M12" s="7">
        <f t="shared" si="4"/>
        <v>1</v>
      </c>
      <c r="N12" s="8" t="str">
        <f>"#REF!/E8"</f>
        <v>#REF!/E8</v>
      </c>
      <c r="O12" s="9">
        <v>0.6</v>
      </c>
      <c r="P12" s="9" t="str">
        <f>"#REF!-P8"</f>
        <v>#REF!-P8</v>
      </c>
    </row>
    <row r="13" spans="1:16" s="11" customFormat="1" ht="12" customHeight="1">
      <c r="A13" s="62" t="s">
        <v>35</v>
      </c>
      <c r="B13" s="48">
        <v>4</v>
      </c>
      <c r="C13" s="49" t="s">
        <v>13</v>
      </c>
      <c r="D13" s="50">
        <f t="shared" si="0"/>
        <v>45</v>
      </c>
      <c r="E13" s="63">
        <v>30</v>
      </c>
      <c r="F13" s="64">
        <v>15</v>
      </c>
      <c r="G13" s="64"/>
      <c r="H13" s="65"/>
      <c r="I13" s="50">
        <f t="shared" si="1"/>
        <v>2</v>
      </c>
      <c r="J13" s="39">
        <f t="shared" si="2"/>
        <v>1</v>
      </c>
      <c r="K13" s="6" t="str">
        <f t="shared" si="3"/>
        <v>#REF!/25</v>
      </c>
      <c r="L13" s="7">
        <v>0</v>
      </c>
      <c r="M13" s="7">
        <f t="shared" si="4"/>
        <v>0</v>
      </c>
      <c r="N13" s="8" t="str">
        <f>"#REF!/E9"</f>
        <v>#REF!/E9</v>
      </c>
      <c r="O13" s="9">
        <v>0.6</v>
      </c>
      <c r="P13" s="9" t="str">
        <f>"#REF!-P9"</f>
        <v>#REF!-P9</v>
      </c>
    </row>
    <row r="14" spans="1:16" s="10" customFormat="1" ht="12" customHeight="1">
      <c r="A14" s="51" t="s">
        <v>36</v>
      </c>
      <c r="B14" s="43">
        <v>3</v>
      </c>
      <c r="C14" s="44" t="s">
        <v>14</v>
      </c>
      <c r="D14" s="45">
        <f t="shared" si="0"/>
        <v>39</v>
      </c>
      <c r="E14" s="66">
        <v>15</v>
      </c>
      <c r="F14" s="66"/>
      <c r="G14" s="66">
        <v>24</v>
      </c>
      <c r="H14" s="46"/>
      <c r="I14" s="45">
        <f t="shared" si="1"/>
        <v>1</v>
      </c>
      <c r="J14" s="47">
        <f t="shared" si="2"/>
        <v>2</v>
      </c>
      <c r="K14" s="6" t="str">
        <f t="shared" si="3"/>
        <v>#REF!/25</v>
      </c>
      <c r="L14" s="12">
        <v>1</v>
      </c>
      <c r="M14" s="7">
        <f t="shared" si="4"/>
        <v>1</v>
      </c>
      <c r="N14" s="8" t="str">
        <f>"#REF!/E12"</f>
        <v>#REF!/E12</v>
      </c>
      <c r="O14" s="9">
        <f>D14/25</f>
        <v>1.56</v>
      </c>
      <c r="P14" s="9" t="str">
        <f>"#REF!-P12"</f>
        <v>#REF!-P12</v>
      </c>
    </row>
    <row r="15" spans="1:16" s="11" customFormat="1" ht="12" customHeight="1">
      <c r="A15" s="108" t="s">
        <v>15</v>
      </c>
      <c r="B15" s="109">
        <f>SUM(B6:B14)</f>
        <v>30</v>
      </c>
      <c r="C15" s="110">
        <f>COUNTIF(C6:C14,"e")</f>
        <v>4</v>
      </c>
      <c r="D15" s="111">
        <f aca="true" t="shared" si="5" ref="D15:K15">SUM(D6:D14)</f>
        <v>339</v>
      </c>
      <c r="E15" s="111">
        <f t="shared" si="5"/>
        <v>150</v>
      </c>
      <c r="F15" s="111">
        <f t="shared" si="5"/>
        <v>55</v>
      </c>
      <c r="G15" s="111">
        <f t="shared" si="5"/>
        <v>134</v>
      </c>
      <c r="H15" s="112">
        <f t="shared" si="5"/>
        <v>0</v>
      </c>
      <c r="I15" s="113">
        <f t="shared" si="5"/>
        <v>10</v>
      </c>
      <c r="J15" s="115">
        <f t="shared" si="5"/>
        <v>13</v>
      </c>
      <c r="K15" s="38">
        <f t="shared" si="5"/>
        <v>0</v>
      </c>
      <c r="L15" s="14"/>
      <c r="M15" s="7"/>
      <c r="N15" s="8"/>
      <c r="O15" s="9"/>
      <c r="P15" s="9"/>
    </row>
    <row r="16" spans="1:16" s="11" customFormat="1" ht="12" customHeight="1">
      <c r="A16" s="138" t="s">
        <v>19</v>
      </c>
      <c r="B16" s="139"/>
      <c r="C16" s="139"/>
      <c r="D16" s="139"/>
      <c r="E16" s="139"/>
      <c r="F16" s="139"/>
      <c r="G16" s="139"/>
      <c r="H16" s="139"/>
      <c r="I16" s="139"/>
      <c r="J16" s="140"/>
      <c r="K16" s="38"/>
      <c r="L16" s="14"/>
      <c r="M16" s="7"/>
      <c r="N16" s="8"/>
      <c r="O16" s="9"/>
      <c r="P16" s="9"/>
    </row>
    <row r="17" spans="1:16" s="105" customFormat="1" ht="12" customHeight="1">
      <c r="A17" s="94" t="s">
        <v>71</v>
      </c>
      <c r="B17" s="95">
        <v>1</v>
      </c>
      <c r="C17" s="96" t="s">
        <v>14</v>
      </c>
      <c r="D17" s="97">
        <f aca="true" t="shared" si="6" ref="D17:D25">SUM(E17:H17)</f>
        <v>15</v>
      </c>
      <c r="E17" s="97">
        <v>15</v>
      </c>
      <c r="F17" s="97"/>
      <c r="G17" s="98"/>
      <c r="H17" s="97"/>
      <c r="I17" s="97">
        <f>ROUNDUP(E17/15,0)</f>
        <v>1</v>
      </c>
      <c r="J17" s="99">
        <f>ROUNDUP((F17+G17+H17)/15,0)</f>
        <v>0</v>
      </c>
      <c r="K17" s="100"/>
      <c r="L17" s="101"/>
      <c r="M17" s="102"/>
      <c r="N17" s="103"/>
      <c r="O17" s="104"/>
      <c r="P17" s="104"/>
    </row>
    <row r="18" spans="1:16" s="11" customFormat="1" ht="24.75" customHeight="1">
      <c r="A18" s="107" t="s">
        <v>67</v>
      </c>
      <c r="B18" s="90">
        <v>4</v>
      </c>
      <c r="C18" s="49" t="s">
        <v>13</v>
      </c>
      <c r="D18" s="91">
        <f t="shared" si="6"/>
        <v>30</v>
      </c>
      <c r="E18" s="68">
        <v>15</v>
      </c>
      <c r="F18" s="69">
        <v>15</v>
      </c>
      <c r="G18" s="69"/>
      <c r="H18" s="3"/>
      <c r="I18" s="3">
        <f aca="true" t="shared" si="7" ref="I18:I27">ROUNDUP(E18/15,0)</f>
        <v>1</v>
      </c>
      <c r="J18" s="4">
        <f aca="true" t="shared" si="8" ref="J18:J27">ROUNDUP((F18+G18+H18)/15,0)</f>
        <v>1</v>
      </c>
      <c r="K18" s="6" t="str">
        <f aca="true" t="shared" si="9" ref="K18:K23">"#REF!/25"</f>
        <v>#REF!/25</v>
      </c>
      <c r="L18" s="14">
        <v>0</v>
      </c>
      <c r="M18" s="7">
        <f aca="true" t="shared" si="10" ref="M18:M23">IF(G18&gt;0,1,0)</f>
        <v>0</v>
      </c>
      <c r="N18" s="8" t="str">
        <f>"#REF!/E18"</f>
        <v>#REF!/E18</v>
      </c>
      <c r="O18" s="9">
        <v>4</v>
      </c>
      <c r="P18" s="9" t="str">
        <f>"#REF!-P18"</f>
        <v>#REF!-P18</v>
      </c>
    </row>
    <row r="19" spans="1:16" s="15" customFormat="1" ht="24.75" customHeight="1">
      <c r="A19" s="106" t="s">
        <v>68</v>
      </c>
      <c r="B19" s="90">
        <v>4</v>
      </c>
      <c r="C19" s="49" t="s">
        <v>13</v>
      </c>
      <c r="D19" s="91">
        <f t="shared" si="6"/>
        <v>30</v>
      </c>
      <c r="E19" s="68">
        <v>15</v>
      </c>
      <c r="F19" s="69">
        <v>5</v>
      </c>
      <c r="G19" s="69">
        <v>10</v>
      </c>
      <c r="H19" s="3"/>
      <c r="I19" s="3">
        <f t="shared" si="7"/>
        <v>1</v>
      </c>
      <c r="J19" s="4">
        <f t="shared" si="8"/>
        <v>1</v>
      </c>
      <c r="K19" s="6" t="str">
        <f t="shared" si="9"/>
        <v>#REF!/25</v>
      </c>
      <c r="L19" s="7">
        <v>0</v>
      </c>
      <c r="M19" s="7">
        <f t="shared" si="10"/>
        <v>1</v>
      </c>
      <c r="N19" s="8" t="str">
        <f>"#REF!/E19"</f>
        <v>#REF!/E19</v>
      </c>
      <c r="O19" s="9">
        <v>4</v>
      </c>
      <c r="P19" s="9" t="str">
        <f>"#REF!-P19"</f>
        <v>#REF!-P19</v>
      </c>
    </row>
    <row r="20" spans="1:16" s="13" customFormat="1" ht="12" customHeight="1">
      <c r="A20" s="92" t="s">
        <v>26</v>
      </c>
      <c r="B20" s="73">
        <v>3</v>
      </c>
      <c r="C20" s="93" t="s">
        <v>14</v>
      </c>
      <c r="D20" s="3">
        <f t="shared" si="6"/>
        <v>45</v>
      </c>
      <c r="E20" s="68">
        <v>15</v>
      </c>
      <c r="F20" s="69">
        <v>10</v>
      </c>
      <c r="G20" s="69">
        <v>20</v>
      </c>
      <c r="H20" s="4"/>
      <c r="I20" s="3">
        <f t="shared" si="7"/>
        <v>1</v>
      </c>
      <c r="J20" s="4">
        <f t="shared" si="8"/>
        <v>2</v>
      </c>
      <c r="K20" s="6" t="str">
        <f t="shared" si="9"/>
        <v>#REF!/25</v>
      </c>
      <c r="L20" s="7">
        <v>0</v>
      </c>
      <c r="M20" s="7">
        <f t="shared" si="10"/>
        <v>1</v>
      </c>
      <c r="N20" s="8" t="str">
        <f>"#REF!/E20"</f>
        <v>#REF!/E20</v>
      </c>
      <c r="O20" s="9">
        <f>D20/25</f>
        <v>1.8</v>
      </c>
      <c r="P20" s="9" t="str">
        <f>"#REF!-P20"</f>
        <v>#REF!-P20</v>
      </c>
    </row>
    <row r="21" spans="1:16" s="11" customFormat="1" ht="12" customHeight="1">
      <c r="A21" s="62" t="s">
        <v>27</v>
      </c>
      <c r="B21" s="42">
        <v>3</v>
      </c>
      <c r="C21" s="41" t="s">
        <v>14</v>
      </c>
      <c r="D21" s="3">
        <f t="shared" si="6"/>
        <v>45</v>
      </c>
      <c r="E21" s="68">
        <v>15</v>
      </c>
      <c r="F21" s="70">
        <v>10</v>
      </c>
      <c r="G21" s="69">
        <v>20</v>
      </c>
      <c r="H21" s="3"/>
      <c r="I21" s="3">
        <f t="shared" si="7"/>
        <v>1</v>
      </c>
      <c r="J21" s="4">
        <f t="shared" si="8"/>
        <v>2</v>
      </c>
      <c r="K21" s="6" t="str">
        <f t="shared" si="9"/>
        <v>#REF!/25</v>
      </c>
      <c r="L21" s="14">
        <v>0</v>
      </c>
      <c r="M21" s="7">
        <f t="shared" si="10"/>
        <v>1</v>
      </c>
      <c r="N21" s="8" t="str">
        <f>"#REF!/E21"</f>
        <v>#REF!/E21</v>
      </c>
      <c r="O21" s="9">
        <f>D21/25</f>
        <v>1.8</v>
      </c>
      <c r="P21" s="9" t="str">
        <f>"#REF!-P21"</f>
        <v>#REF!-P21</v>
      </c>
    </row>
    <row r="22" spans="1:16" s="10" customFormat="1" ht="12" customHeight="1">
      <c r="A22" s="62" t="s">
        <v>28</v>
      </c>
      <c r="B22" s="42">
        <v>4</v>
      </c>
      <c r="C22" s="41" t="s">
        <v>14</v>
      </c>
      <c r="D22" s="3">
        <f t="shared" si="6"/>
        <v>60</v>
      </c>
      <c r="E22" s="71">
        <v>30</v>
      </c>
      <c r="F22" s="64">
        <v>10</v>
      </c>
      <c r="G22" s="72">
        <v>20</v>
      </c>
      <c r="H22" s="3"/>
      <c r="I22" s="3">
        <f t="shared" si="7"/>
        <v>2</v>
      </c>
      <c r="J22" s="4">
        <f t="shared" si="8"/>
        <v>2</v>
      </c>
      <c r="K22" s="6" t="str">
        <f t="shared" si="9"/>
        <v>#REF!/25</v>
      </c>
      <c r="L22" s="12">
        <v>1</v>
      </c>
      <c r="M22" s="7">
        <f t="shared" si="10"/>
        <v>1</v>
      </c>
      <c r="N22" s="8" t="str">
        <f>"#REF!/E22"</f>
        <v>#REF!/E22</v>
      </c>
      <c r="O22" s="9">
        <f>D22/25</f>
        <v>2.4</v>
      </c>
      <c r="P22" s="9" t="str">
        <f>"#REF!-P22"</f>
        <v>#REF!-P22</v>
      </c>
    </row>
    <row r="23" spans="1:16" s="13" customFormat="1" ht="12" customHeight="1">
      <c r="A23" s="62" t="s">
        <v>29</v>
      </c>
      <c r="B23" s="42">
        <v>2</v>
      </c>
      <c r="C23" s="40" t="s">
        <v>14</v>
      </c>
      <c r="D23" s="3">
        <f t="shared" si="6"/>
        <v>30</v>
      </c>
      <c r="E23" s="3">
        <v>15</v>
      </c>
      <c r="F23" s="3">
        <v>5</v>
      </c>
      <c r="G23" s="3">
        <v>10</v>
      </c>
      <c r="H23" s="3"/>
      <c r="I23" s="3">
        <f t="shared" si="7"/>
        <v>1</v>
      </c>
      <c r="J23" s="4">
        <f t="shared" si="8"/>
        <v>1</v>
      </c>
      <c r="K23" s="6" t="str">
        <f t="shared" si="9"/>
        <v>#REF!/25</v>
      </c>
      <c r="L23" s="12">
        <v>1</v>
      </c>
      <c r="M23" s="7">
        <f t="shared" si="10"/>
        <v>1</v>
      </c>
      <c r="N23" s="17" t="str">
        <f>"#REF!/E23"</f>
        <v>#REF!/E23</v>
      </c>
      <c r="O23" s="9">
        <f>D23/25</f>
        <v>1.2</v>
      </c>
      <c r="P23" s="9" t="str">
        <f>"#REF!-P23"</f>
        <v>#REF!-P23</v>
      </c>
    </row>
    <row r="24" spans="1:16" s="13" customFormat="1" ht="12" customHeight="1">
      <c r="A24" s="62" t="s">
        <v>30</v>
      </c>
      <c r="B24" s="42">
        <v>3</v>
      </c>
      <c r="C24" s="40" t="s">
        <v>14</v>
      </c>
      <c r="D24" s="3">
        <f t="shared" si="6"/>
        <v>60</v>
      </c>
      <c r="E24" s="3">
        <v>30</v>
      </c>
      <c r="F24" s="3">
        <v>10</v>
      </c>
      <c r="G24" s="3">
        <v>20</v>
      </c>
      <c r="H24" s="3"/>
      <c r="I24" s="3">
        <f t="shared" si="7"/>
        <v>2</v>
      </c>
      <c r="J24" s="4">
        <f t="shared" si="8"/>
        <v>2</v>
      </c>
      <c r="K24" s="6"/>
      <c r="L24" s="12"/>
      <c r="M24" s="7"/>
      <c r="N24" s="17"/>
      <c r="O24" s="9"/>
      <c r="P24" s="9"/>
    </row>
    <row r="25" spans="1:16" s="13" customFormat="1" ht="12" customHeight="1">
      <c r="A25" s="62" t="s">
        <v>39</v>
      </c>
      <c r="B25" s="42">
        <v>3</v>
      </c>
      <c r="C25" s="40" t="s">
        <v>14</v>
      </c>
      <c r="D25" s="3">
        <f t="shared" si="6"/>
        <v>30</v>
      </c>
      <c r="E25" s="3">
        <v>15</v>
      </c>
      <c r="F25" s="3"/>
      <c r="G25" s="3">
        <v>15</v>
      </c>
      <c r="H25" s="3"/>
      <c r="I25" s="3">
        <f t="shared" si="7"/>
        <v>1</v>
      </c>
      <c r="J25" s="4">
        <f t="shared" si="8"/>
        <v>1</v>
      </c>
      <c r="K25" s="6"/>
      <c r="L25" s="12"/>
      <c r="M25" s="7"/>
      <c r="N25" s="17"/>
      <c r="O25" s="9"/>
      <c r="P25" s="9"/>
    </row>
    <row r="26" spans="1:16" s="13" customFormat="1" ht="12" customHeight="1">
      <c r="A26" s="62" t="s">
        <v>70</v>
      </c>
      <c r="B26" s="73">
        <v>1</v>
      </c>
      <c r="C26" s="40" t="s">
        <v>14</v>
      </c>
      <c r="D26" s="3">
        <f>SUM(E26:H26)</f>
        <v>6</v>
      </c>
      <c r="E26" s="3"/>
      <c r="F26" s="3">
        <v>6</v>
      </c>
      <c r="G26" s="3"/>
      <c r="H26" s="3"/>
      <c r="I26" s="3">
        <f>ROUNDUP(E26/15,0)</f>
        <v>0</v>
      </c>
      <c r="J26" s="4">
        <f>ROUNDUP((F26+G26+H26)/15,0)</f>
        <v>1</v>
      </c>
      <c r="K26" s="6"/>
      <c r="L26" s="12"/>
      <c r="M26" s="7"/>
      <c r="N26" s="17"/>
      <c r="O26" s="9"/>
      <c r="P26" s="9"/>
    </row>
    <row r="27" spans="1:16" s="11" customFormat="1" ht="12" customHeight="1">
      <c r="A27" s="74" t="s">
        <v>42</v>
      </c>
      <c r="B27" s="73">
        <v>2</v>
      </c>
      <c r="C27" s="2" t="s">
        <v>14</v>
      </c>
      <c r="D27" s="3">
        <f>SUM(E27:H27)</f>
        <v>15</v>
      </c>
      <c r="E27" s="3"/>
      <c r="F27" s="3"/>
      <c r="G27" s="3">
        <v>15</v>
      </c>
      <c r="H27" s="3"/>
      <c r="I27" s="3">
        <f t="shared" si="7"/>
        <v>0</v>
      </c>
      <c r="J27" s="4">
        <f t="shared" si="8"/>
        <v>1</v>
      </c>
      <c r="K27" s="6" t="str">
        <f>"#REF!/25"</f>
        <v>#REF!/25</v>
      </c>
      <c r="L27" s="14">
        <v>0</v>
      </c>
      <c r="M27" s="7">
        <f>IF(G27&gt;0,1,0)</f>
        <v>1</v>
      </c>
      <c r="N27" s="8" t="str">
        <f>"#REF!/E25"</f>
        <v>#REF!/E25</v>
      </c>
      <c r="O27" s="9">
        <v>1</v>
      </c>
      <c r="P27" s="9" t="str">
        <f>"#REF!-P25"</f>
        <v>#REF!-P25</v>
      </c>
    </row>
    <row r="28" spans="1:16" s="10" customFormat="1" ht="12" customHeight="1">
      <c r="A28" s="114" t="s">
        <v>15</v>
      </c>
      <c r="B28" s="115">
        <f>SUM(B17:B27)</f>
        <v>30</v>
      </c>
      <c r="C28" s="116">
        <f>COUNTIF(C17:C27,"e")</f>
        <v>2</v>
      </c>
      <c r="D28" s="113">
        <f aca="true" t="shared" si="11" ref="D28:K28">SUM(D17:D27)</f>
        <v>366</v>
      </c>
      <c r="E28" s="113">
        <f t="shared" si="11"/>
        <v>165</v>
      </c>
      <c r="F28" s="113">
        <f t="shared" si="11"/>
        <v>71</v>
      </c>
      <c r="G28" s="113">
        <f t="shared" si="11"/>
        <v>130</v>
      </c>
      <c r="H28" s="113">
        <f t="shared" si="11"/>
        <v>0</v>
      </c>
      <c r="I28" s="113">
        <f t="shared" si="11"/>
        <v>11</v>
      </c>
      <c r="J28" s="115">
        <f t="shared" si="11"/>
        <v>14</v>
      </c>
      <c r="K28" s="6">
        <f t="shared" si="11"/>
        <v>0</v>
      </c>
      <c r="L28" s="7"/>
      <c r="M28" s="7"/>
      <c r="N28" s="8"/>
      <c r="O28" s="9"/>
      <c r="P28" s="9"/>
    </row>
    <row r="29" spans="1:16" s="10" customFormat="1" ht="12" customHeight="1">
      <c r="A29" s="141" t="s">
        <v>20</v>
      </c>
      <c r="B29" s="142"/>
      <c r="C29" s="142"/>
      <c r="D29" s="142"/>
      <c r="E29" s="142"/>
      <c r="F29" s="142"/>
      <c r="G29" s="142"/>
      <c r="H29" s="142"/>
      <c r="I29" s="142"/>
      <c r="J29" s="143"/>
      <c r="K29" s="6"/>
      <c r="L29" s="7"/>
      <c r="M29" s="7"/>
      <c r="N29" s="8"/>
      <c r="O29" s="9"/>
      <c r="P29" s="9"/>
    </row>
    <row r="30" spans="1:16" s="10" customFormat="1" ht="12" customHeight="1">
      <c r="A30" s="62" t="s">
        <v>40</v>
      </c>
      <c r="B30" s="42">
        <v>2</v>
      </c>
      <c r="C30" s="1" t="s">
        <v>14</v>
      </c>
      <c r="D30" s="3">
        <f aca="true" t="shared" si="12" ref="D30:D35">SUM(E30:H30)</f>
        <v>30</v>
      </c>
      <c r="E30" s="3">
        <v>15</v>
      </c>
      <c r="F30" s="3"/>
      <c r="G30" s="5">
        <v>15</v>
      </c>
      <c r="H30" s="3"/>
      <c r="I30" s="3">
        <f aca="true" t="shared" si="13" ref="I30:I35">ROUNDUP(E30/15,0)</f>
        <v>1</v>
      </c>
      <c r="J30" s="4">
        <f aca="true" t="shared" si="14" ref="J30:J35">ROUNDUP((F30+G30+H30)/15,0)</f>
        <v>1</v>
      </c>
      <c r="K30" s="6" t="str">
        <f aca="true" t="shared" si="15" ref="K30:K36">"#REF!/25"</f>
        <v>#REF!/25</v>
      </c>
      <c r="L30" s="7">
        <v>0</v>
      </c>
      <c r="M30" s="7">
        <f aca="true" t="shared" si="16" ref="M30:M36">IF(G30&gt;0,1,0)</f>
        <v>1</v>
      </c>
      <c r="N30" s="8" t="str">
        <f>"#REF!/E27"</f>
        <v>#REF!/E27</v>
      </c>
      <c r="O30" s="9">
        <v>2.6</v>
      </c>
      <c r="P30" s="9" t="str">
        <f>"#REF!-P27"</f>
        <v>#REF!-P27</v>
      </c>
    </row>
    <row r="31" spans="1:16" s="10" customFormat="1" ht="12" customHeight="1">
      <c r="A31" s="62" t="s">
        <v>22</v>
      </c>
      <c r="B31" s="42">
        <v>3</v>
      </c>
      <c r="C31" s="1" t="s">
        <v>13</v>
      </c>
      <c r="D31" s="3">
        <f t="shared" si="12"/>
        <v>45</v>
      </c>
      <c r="E31" s="3">
        <v>15</v>
      </c>
      <c r="F31" s="3">
        <v>4</v>
      </c>
      <c r="G31" s="5">
        <v>26</v>
      </c>
      <c r="H31" s="3"/>
      <c r="I31" s="3">
        <f t="shared" si="13"/>
        <v>1</v>
      </c>
      <c r="J31" s="4">
        <f t="shared" si="14"/>
        <v>2</v>
      </c>
      <c r="K31" s="6"/>
      <c r="L31" s="7"/>
      <c r="M31" s="7"/>
      <c r="N31" s="8"/>
      <c r="O31" s="9"/>
      <c r="P31" s="9"/>
    </row>
    <row r="32" spans="1:16" s="10" customFormat="1" ht="12" customHeight="1">
      <c r="A32" s="62" t="s">
        <v>23</v>
      </c>
      <c r="B32" s="42">
        <v>3</v>
      </c>
      <c r="C32" s="1" t="s">
        <v>13</v>
      </c>
      <c r="D32" s="3">
        <f t="shared" si="12"/>
        <v>30</v>
      </c>
      <c r="E32" s="3">
        <v>15</v>
      </c>
      <c r="F32" s="3">
        <v>5</v>
      </c>
      <c r="G32" s="5">
        <v>10</v>
      </c>
      <c r="H32" s="3"/>
      <c r="I32" s="3">
        <f t="shared" si="13"/>
        <v>1</v>
      </c>
      <c r="J32" s="4">
        <f t="shared" si="14"/>
        <v>1</v>
      </c>
      <c r="K32" s="6"/>
      <c r="L32" s="7"/>
      <c r="M32" s="7"/>
      <c r="N32" s="8"/>
      <c r="O32" s="9"/>
      <c r="P32" s="9"/>
    </row>
    <row r="33" spans="1:16" s="10" customFormat="1" ht="12" customHeight="1">
      <c r="A33" s="62" t="s">
        <v>24</v>
      </c>
      <c r="B33" s="42">
        <v>2</v>
      </c>
      <c r="C33" s="1" t="s">
        <v>14</v>
      </c>
      <c r="D33" s="3">
        <f t="shared" si="12"/>
        <v>30</v>
      </c>
      <c r="E33" s="3"/>
      <c r="F33" s="3">
        <v>10</v>
      </c>
      <c r="G33" s="5">
        <v>20</v>
      </c>
      <c r="H33" s="3"/>
      <c r="I33" s="3">
        <f t="shared" si="13"/>
        <v>0</v>
      </c>
      <c r="J33" s="4">
        <f t="shared" si="14"/>
        <v>2</v>
      </c>
      <c r="K33" s="6"/>
      <c r="L33" s="7"/>
      <c r="M33" s="7"/>
      <c r="N33" s="8"/>
      <c r="O33" s="9"/>
      <c r="P33" s="9"/>
    </row>
    <row r="34" spans="1:16" s="10" customFormat="1" ht="12" customHeight="1">
      <c r="A34" s="62" t="s">
        <v>25</v>
      </c>
      <c r="B34" s="42">
        <v>2</v>
      </c>
      <c r="C34" s="1" t="s">
        <v>14</v>
      </c>
      <c r="D34" s="3">
        <f t="shared" si="12"/>
        <v>30</v>
      </c>
      <c r="E34" s="3">
        <v>15</v>
      </c>
      <c r="F34" s="3"/>
      <c r="G34" s="5">
        <v>15</v>
      </c>
      <c r="H34" s="3"/>
      <c r="I34" s="3">
        <f t="shared" si="13"/>
        <v>1</v>
      </c>
      <c r="J34" s="4">
        <f t="shared" si="14"/>
        <v>1</v>
      </c>
      <c r="K34" s="6"/>
      <c r="L34" s="7"/>
      <c r="M34" s="7"/>
      <c r="N34" s="8"/>
      <c r="O34" s="9"/>
      <c r="P34" s="9"/>
    </row>
    <row r="35" spans="1:16" s="10" customFormat="1" ht="12" customHeight="1">
      <c r="A35" s="74" t="s">
        <v>43</v>
      </c>
      <c r="B35" s="42">
        <v>3</v>
      </c>
      <c r="C35" s="2" t="s">
        <v>14</v>
      </c>
      <c r="D35" s="3">
        <f t="shared" si="12"/>
        <v>30</v>
      </c>
      <c r="E35" s="4"/>
      <c r="F35" s="3"/>
      <c r="G35" s="3">
        <v>30</v>
      </c>
      <c r="H35" s="3"/>
      <c r="I35" s="3">
        <f t="shared" si="13"/>
        <v>0</v>
      </c>
      <c r="J35" s="4">
        <f t="shared" si="14"/>
        <v>2</v>
      </c>
      <c r="K35" s="6" t="str">
        <f t="shared" si="15"/>
        <v>#REF!/25</v>
      </c>
      <c r="L35" s="7">
        <v>0</v>
      </c>
      <c r="M35" s="7">
        <f t="shared" si="16"/>
        <v>1</v>
      </c>
      <c r="N35" s="8" t="str">
        <f>"#REF!/E31"</f>
        <v>#REF!/E31</v>
      </c>
      <c r="O35" s="9">
        <v>2.2</v>
      </c>
      <c r="P35" s="9" t="str">
        <f>"#REF!-P31"</f>
        <v>#REF!-P31</v>
      </c>
    </row>
    <row r="36" spans="1:16" s="10" customFormat="1" ht="12" customHeight="1">
      <c r="A36" s="62" t="s">
        <v>41</v>
      </c>
      <c r="B36" s="42">
        <v>15</v>
      </c>
      <c r="C36" s="1"/>
      <c r="D36" s="3"/>
      <c r="E36" s="4"/>
      <c r="F36" s="4"/>
      <c r="G36" s="16"/>
      <c r="H36" s="4"/>
      <c r="I36" s="3"/>
      <c r="J36" s="4"/>
      <c r="K36" s="6" t="str">
        <f t="shared" si="15"/>
        <v>#REF!/25</v>
      </c>
      <c r="L36" s="7">
        <v>0</v>
      </c>
      <c r="M36" s="7">
        <f t="shared" si="16"/>
        <v>0</v>
      </c>
      <c r="N36" s="8" t="str">
        <f>"#REF!/E32"</f>
        <v>#REF!/E32</v>
      </c>
      <c r="O36" s="9">
        <f>D36/25</f>
        <v>0</v>
      </c>
      <c r="P36" s="9" t="str">
        <f>"#REF!-P32"</f>
        <v>#REF!-P32</v>
      </c>
    </row>
    <row r="37" spans="1:16" s="10" customFormat="1" ht="12" customHeight="1">
      <c r="A37" s="114" t="s">
        <v>15</v>
      </c>
      <c r="B37" s="115">
        <f>SUM(B30:B36)</f>
        <v>30</v>
      </c>
      <c r="C37" s="116">
        <f>COUNTIF(C30:C36,"e")</f>
        <v>2</v>
      </c>
      <c r="D37" s="113">
        <f>SUM(D30:D36)</f>
        <v>195</v>
      </c>
      <c r="E37" s="113">
        <f>SUM(E30:E36)</f>
        <v>60</v>
      </c>
      <c r="F37" s="113">
        <f>SUM(F30:F36)</f>
        <v>19</v>
      </c>
      <c r="G37" s="113">
        <f>SUM(G30:G36)</f>
        <v>116</v>
      </c>
      <c r="H37" s="113"/>
      <c r="I37" s="113">
        <f>SUM(I30:I36)</f>
        <v>4</v>
      </c>
      <c r="J37" s="113">
        <f>SUM(J30:J36)</f>
        <v>9</v>
      </c>
      <c r="K37" s="6">
        <f>SUM(K30:K36)</f>
        <v>0</v>
      </c>
      <c r="L37" s="7"/>
      <c r="M37" s="7"/>
      <c r="N37" s="8"/>
      <c r="O37" s="9"/>
      <c r="P37" s="9"/>
    </row>
    <row r="38" spans="1:17" s="10" customFormat="1" ht="12" customHeight="1">
      <c r="A38" s="117" t="s">
        <v>21</v>
      </c>
      <c r="B38" s="118">
        <f>B15+B28+B37</f>
        <v>90</v>
      </c>
      <c r="C38" s="119"/>
      <c r="D38" s="115">
        <f>D15+D28+D37</f>
        <v>900</v>
      </c>
      <c r="E38" s="115">
        <f>E15+E28+E37</f>
        <v>375</v>
      </c>
      <c r="F38" s="115">
        <f>F15+F28+F37</f>
        <v>145</v>
      </c>
      <c r="G38" s="115">
        <f>G15+G28+G37</f>
        <v>380</v>
      </c>
      <c r="H38" s="115">
        <f>H15+H28+H37</f>
        <v>0</v>
      </c>
      <c r="I38" s="18"/>
      <c r="J38" s="22"/>
      <c r="K38" s="23"/>
      <c r="L38" s="24"/>
      <c r="M38" s="24"/>
      <c r="N38" s="25"/>
      <c r="O38" s="24"/>
      <c r="P38" s="24"/>
      <c r="Q38" s="25"/>
    </row>
    <row r="39" spans="1:16" s="25" customFormat="1" ht="13.5">
      <c r="A39" s="19" t="s">
        <v>16</v>
      </c>
      <c r="B39" s="36"/>
      <c r="C39" s="20"/>
      <c r="D39" s="75"/>
      <c r="E39" s="35">
        <f>(E38/D38)*100</f>
        <v>41.66666666666667</v>
      </c>
      <c r="F39" s="35">
        <f>(F38/D38)*100</f>
        <v>16.11111111111111</v>
      </c>
      <c r="G39" s="35">
        <f>(G38/D38)*100</f>
        <v>42.22222222222222</v>
      </c>
      <c r="H39" s="35">
        <f>(H38/D38)*100</f>
        <v>0</v>
      </c>
      <c r="I39" s="21"/>
      <c r="J39" s="22"/>
      <c r="K39" s="23"/>
      <c r="L39" s="24"/>
      <c r="M39" s="24"/>
      <c r="O39" s="24"/>
      <c r="P39" s="24"/>
    </row>
    <row r="40" spans="1:16" s="34" customFormat="1" ht="13.5">
      <c r="A40" s="76"/>
      <c r="B40" s="37"/>
      <c r="C40" s="26"/>
      <c r="D40" s="27"/>
      <c r="E40" s="28"/>
      <c r="F40" s="29"/>
      <c r="G40" s="30"/>
      <c r="H40" s="31"/>
      <c r="I40" s="77"/>
      <c r="J40" s="77"/>
      <c r="K40" s="32"/>
      <c r="L40" s="33"/>
      <c r="M40" s="33"/>
      <c r="O40" s="33"/>
      <c r="P40" s="33"/>
    </row>
    <row r="41" ht="12.75">
      <c r="J41" s="58"/>
    </row>
    <row r="42" ht="12.75">
      <c r="J42" s="58"/>
    </row>
    <row r="43" ht="12.75">
      <c r="J43" s="58"/>
    </row>
    <row r="44" ht="12.75">
      <c r="J44" s="58"/>
    </row>
    <row r="45" ht="12.75">
      <c r="J45" s="58"/>
    </row>
    <row r="46" ht="12.75">
      <c r="J46" s="58"/>
    </row>
    <row r="47" ht="12.75">
      <c r="J47" s="58"/>
    </row>
    <row r="48" ht="12.75">
      <c r="J48" s="58"/>
    </row>
    <row r="49" ht="12.75">
      <c r="J49" s="58"/>
    </row>
    <row r="50" ht="12.75">
      <c r="J50" s="58"/>
    </row>
    <row r="51" ht="12.75">
      <c r="J51" s="58"/>
    </row>
    <row r="52" ht="12.75">
      <c r="J52" s="58"/>
    </row>
    <row r="53" ht="12.75">
      <c r="J53" s="58"/>
    </row>
    <row r="54" ht="12.75">
      <c r="J54" s="58"/>
    </row>
    <row r="55" ht="12.75">
      <c r="J55" s="58"/>
    </row>
    <row r="56" ht="12.75">
      <c r="J56" s="58"/>
    </row>
    <row r="57" ht="12.75">
      <c r="J57" s="58"/>
    </row>
    <row r="58" ht="12.75">
      <c r="J58" s="58"/>
    </row>
    <row r="59" ht="12.75">
      <c r="J59" s="58"/>
    </row>
    <row r="60" ht="12.75">
      <c r="J60" s="58"/>
    </row>
    <row r="61" ht="12.75">
      <c r="J61" s="58"/>
    </row>
    <row r="62" ht="12.75">
      <c r="J62" s="58"/>
    </row>
    <row r="63" ht="12.75">
      <c r="J63" s="58"/>
    </row>
    <row r="64" ht="12.75">
      <c r="J64" s="58"/>
    </row>
    <row r="65" ht="12.75">
      <c r="J65" s="58"/>
    </row>
    <row r="66" ht="12.75">
      <c r="J66" s="58"/>
    </row>
    <row r="67" ht="12.75">
      <c r="J67" s="58"/>
    </row>
    <row r="68" ht="12.75">
      <c r="J68" s="58"/>
    </row>
    <row r="69" ht="12.75">
      <c r="J69" s="58"/>
    </row>
    <row r="70" ht="12.75">
      <c r="J70" s="58"/>
    </row>
    <row r="71" ht="12.75">
      <c r="J71" s="58"/>
    </row>
    <row r="72" ht="12.75">
      <c r="J72" s="58"/>
    </row>
    <row r="73" ht="12.75">
      <c r="J73" s="58"/>
    </row>
    <row r="74" ht="12.75">
      <c r="J74" s="58"/>
    </row>
    <row r="75" ht="12.75">
      <c r="J75" s="58"/>
    </row>
    <row r="76" ht="12.75">
      <c r="J76" s="58"/>
    </row>
    <row r="77" ht="12.75">
      <c r="J77" s="58"/>
    </row>
    <row r="78" ht="12.75">
      <c r="J78" s="58"/>
    </row>
    <row r="79" ht="12.75">
      <c r="J79" s="58"/>
    </row>
    <row r="80" ht="12.75">
      <c r="J80" s="58"/>
    </row>
    <row r="81" ht="12.75">
      <c r="J81" s="58"/>
    </row>
    <row r="82" ht="12.75">
      <c r="J82" s="58"/>
    </row>
    <row r="83" ht="12.75">
      <c r="J83" s="58"/>
    </row>
    <row r="84" ht="12.75">
      <c r="J84" s="58"/>
    </row>
    <row r="85" ht="12.75">
      <c r="J85" s="58"/>
    </row>
    <row r="86" ht="12.75">
      <c r="J86" s="58"/>
    </row>
    <row r="87" ht="12.75">
      <c r="J87" s="58"/>
    </row>
    <row r="88" ht="12.75">
      <c r="J88" s="58"/>
    </row>
    <row r="89" ht="12.75">
      <c r="J89" s="58"/>
    </row>
    <row r="90" ht="12.75">
      <c r="J90" s="58"/>
    </row>
    <row r="91" ht="12.75">
      <c r="J91" s="58"/>
    </row>
    <row r="92" ht="12.75">
      <c r="J92" s="58"/>
    </row>
    <row r="93" ht="12.75">
      <c r="J93" s="58"/>
    </row>
    <row r="94" ht="12.75">
      <c r="J94" s="58"/>
    </row>
    <row r="95" ht="12.75">
      <c r="J95" s="58"/>
    </row>
    <row r="96" ht="12.75">
      <c r="J96" s="58"/>
    </row>
    <row r="97" ht="12.75">
      <c r="J97" s="58"/>
    </row>
    <row r="98" ht="12.75">
      <c r="J98" s="58"/>
    </row>
    <row r="99" ht="12.75">
      <c r="J99" s="58"/>
    </row>
    <row r="100" ht="12.75">
      <c r="J100" s="58"/>
    </row>
    <row r="101" ht="12.75">
      <c r="J101" s="58"/>
    </row>
    <row r="102" ht="12.75">
      <c r="J102" s="58"/>
    </row>
    <row r="103" ht="12.75">
      <c r="J103" s="58"/>
    </row>
    <row r="104" ht="12.75">
      <c r="J104" s="58"/>
    </row>
    <row r="105" ht="12.75">
      <c r="J105" s="58"/>
    </row>
    <row r="106" ht="12.75">
      <c r="J106" s="58"/>
    </row>
    <row r="107" ht="12.75">
      <c r="J107" s="58"/>
    </row>
    <row r="108" ht="12.75">
      <c r="J108" s="58"/>
    </row>
    <row r="109" ht="12.75">
      <c r="J109" s="58"/>
    </row>
    <row r="110" ht="12.75">
      <c r="J110" s="58"/>
    </row>
    <row r="111" ht="12.75">
      <c r="J111" s="58"/>
    </row>
    <row r="112" ht="12.75">
      <c r="J112" s="58"/>
    </row>
    <row r="113" ht="12.75">
      <c r="J113" s="58"/>
    </row>
    <row r="114" ht="12.75">
      <c r="J114" s="58"/>
    </row>
    <row r="115" ht="12.75">
      <c r="J115" s="58"/>
    </row>
    <row r="116" ht="12.75">
      <c r="J116" s="58"/>
    </row>
    <row r="117" ht="12.75">
      <c r="J117" s="58"/>
    </row>
    <row r="118" ht="12.75">
      <c r="J118" s="58"/>
    </row>
    <row r="119" ht="12.75">
      <c r="J119" s="58"/>
    </row>
    <row r="120" ht="12.75">
      <c r="J120" s="58"/>
    </row>
    <row r="121" ht="12.75">
      <c r="J121" s="58"/>
    </row>
    <row r="122" ht="12.75">
      <c r="J122" s="58"/>
    </row>
    <row r="123" ht="12.75">
      <c r="J123" s="58"/>
    </row>
    <row r="124" ht="12.75">
      <c r="J124" s="58"/>
    </row>
    <row r="125" ht="12.75">
      <c r="J125" s="58"/>
    </row>
  </sheetData>
  <sheetProtection selectLockedCells="1" selectUnlockedCells="1"/>
  <mergeCells count="5">
    <mergeCell ref="A1:J1"/>
    <mergeCell ref="A2:J2"/>
    <mergeCell ref="A5:J5"/>
    <mergeCell ref="A16:J16"/>
    <mergeCell ref="A29:J29"/>
  </mergeCells>
  <printOptions/>
  <pageMargins left="0" right="0" top="0.44" bottom="0" header="0.97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44.57421875" style="0" customWidth="1"/>
    <col min="2" max="5" width="6.28125" style="0" customWidth="1"/>
    <col min="6" max="6" width="5.28125" style="0" customWidth="1"/>
    <col min="7" max="10" width="6.28125" style="0" customWidth="1"/>
  </cols>
  <sheetData>
    <row r="1" spans="1:10" ht="12.75">
      <c r="A1" s="144" t="s">
        <v>17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45.75" customHeight="1">
      <c r="A2" s="145" t="s">
        <v>66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01.25">
      <c r="A3" s="79" t="s">
        <v>0</v>
      </c>
      <c r="B3" s="80" t="s">
        <v>1</v>
      </c>
      <c r="C3" s="81" t="s">
        <v>2</v>
      </c>
      <c r="D3" s="81" t="s">
        <v>3</v>
      </c>
      <c r="E3" s="82" t="s">
        <v>4</v>
      </c>
      <c r="F3" s="83" t="s">
        <v>5</v>
      </c>
      <c r="G3" s="83" t="s">
        <v>6</v>
      </c>
      <c r="H3" s="81" t="s">
        <v>7</v>
      </c>
      <c r="I3" s="82" t="s">
        <v>62</v>
      </c>
      <c r="J3" s="82" t="s">
        <v>63</v>
      </c>
    </row>
    <row r="4" spans="1:10" ht="13.5" customHeight="1">
      <c r="A4" s="146" t="s">
        <v>61</v>
      </c>
      <c r="B4" s="147"/>
      <c r="C4" s="147"/>
      <c r="D4" s="147"/>
      <c r="E4" s="147"/>
      <c r="F4" s="147"/>
      <c r="G4" s="147"/>
      <c r="H4" s="147"/>
      <c r="I4" s="147"/>
      <c r="J4" s="148"/>
    </row>
    <row r="5" spans="1:10" ht="18">
      <c r="A5" s="84" t="s">
        <v>44</v>
      </c>
      <c r="B5" s="67">
        <v>2</v>
      </c>
      <c r="C5" s="85" t="s">
        <v>14</v>
      </c>
      <c r="D5" s="39">
        <v>30</v>
      </c>
      <c r="E5" s="63">
        <v>15</v>
      </c>
      <c r="F5" s="64"/>
      <c r="G5" s="64">
        <v>15</v>
      </c>
      <c r="H5" s="86"/>
      <c r="I5" s="39">
        <f>E5/15</f>
        <v>1</v>
      </c>
      <c r="J5" s="39">
        <f>ROUNDUP((F5+G5+H5)/15,0)</f>
        <v>1</v>
      </c>
    </row>
    <row r="6" spans="1:10" ht="18">
      <c r="A6" s="84" t="s">
        <v>45</v>
      </c>
      <c r="B6" s="67">
        <v>2</v>
      </c>
      <c r="C6" s="85" t="s">
        <v>14</v>
      </c>
      <c r="D6" s="39">
        <v>30</v>
      </c>
      <c r="E6" s="63">
        <v>15</v>
      </c>
      <c r="F6" s="64"/>
      <c r="G6" s="64">
        <v>15</v>
      </c>
      <c r="H6" s="86"/>
      <c r="I6" s="39">
        <f aca="true" t="shared" si="0" ref="I6:I13">E6/15</f>
        <v>1</v>
      </c>
      <c r="J6" s="39">
        <f aca="true" t="shared" si="1" ref="J6:J13">ROUNDUP((F6+G6+H6)/15,0)</f>
        <v>1</v>
      </c>
    </row>
    <row r="7" spans="1:10" ht="18">
      <c r="A7" s="84" t="s">
        <v>46</v>
      </c>
      <c r="B7" s="67">
        <v>2</v>
      </c>
      <c r="C7" s="85" t="s">
        <v>14</v>
      </c>
      <c r="D7" s="39">
        <v>30</v>
      </c>
      <c r="E7" s="63">
        <v>15</v>
      </c>
      <c r="F7" s="64"/>
      <c r="G7" s="64">
        <v>15</v>
      </c>
      <c r="H7" s="86"/>
      <c r="I7" s="39">
        <f t="shared" si="0"/>
        <v>1</v>
      </c>
      <c r="J7" s="39">
        <f t="shared" si="1"/>
        <v>1</v>
      </c>
    </row>
    <row r="8" spans="1:10" ht="25.5">
      <c r="A8" s="84" t="s">
        <v>47</v>
      </c>
      <c r="B8" s="67">
        <v>2</v>
      </c>
      <c r="C8" s="85" t="s">
        <v>14</v>
      </c>
      <c r="D8" s="39">
        <v>30</v>
      </c>
      <c r="E8" s="63">
        <v>15</v>
      </c>
      <c r="F8" s="64"/>
      <c r="G8" s="64">
        <v>15</v>
      </c>
      <c r="H8" s="86"/>
      <c r="I8" s="39">
        <f t="shared" si="0"/>
        <v>1</v>
      </c>
      <c r="J8" s="39">
        <f t="shared" si="1"/>
        <v>1</v>
      </c>
    </row>
    <row r="9" spans="1:10" ht="18">
      <c r="A9" s="84" t="s">
        <v>48</v>
      </c>
      <c r="B9" s="67">
        <v>2</v>
      </c>
      <c r="C9" s="85" t="s">
        <v>14</v>
      </c>
      <c r="D9" s="39">
        <v>30</v>
      </c>
      <c r="E9" s="63">
        <v>15</v>
      </c>
      <c r="F9" s="64"/>
      <c r="G9" s="64">
        <v>15</v>
      </c>
      <c r="H9" s="86"/>
      <c r="I9" s="39">
        <f t="shared" si="0"/>
        <v>1</v>
      </c>
      <c r="J9" s="39">
        <f t="shared" si="1"/>
        <v>1</v>
      </c>
    </row>
    <row r="10" spans="1:10" ht="18">
      <c r="A10" s="84" t="s">
        <v>49</v>
      </c>
      <c r="B10" s="67">
        <v>2</v>
      </c>
      <c r="C10" s="85" t="s">
        <v>14</v>
      </c>
      <c r="D10" s="39">
        <v>30</v>
      </c>
      <c r="E10" s="63">
        <v>15</v>
      </c>
      <c r="F10" s="64"/>
      <c r="G10" s="64">
        <v>15</v>
      </c>
      <c r="H10" s="86"/>
      <c r="I10" s="39">
        <f t="shared" si="0"/>
        <v>1</v>
      </c>
      <c r="J10" s="39">
        <f t="shared" si="1"/>
        <v>1</v>
      </c>
    </row>
    <row r="11" spans="1:10" ht="18">
      <c r="A11" s="84" t="s">
        <v>50</v>
      </c>
      <c r="B11" s="67">
        <v>2</v>
      </c>
      <c r="C11" s="85" t="s">
        <v>14</v>
      </c>
      <c r="D11" s="39">
        <v>30</v>
      </c>
      <c r="E11" s="63">
        <v>15</v>
      </c>
      <c r="F11" s="64"/>
      <c r="G11" s="64">
        <v>15</v>
      </c>
      <c r="H11" s="86"/>
      <c r="I11" s="39">
        <f t="shared" si="0"/>
        <v>1</v>
      </c>
      <c r="J11" s="39">
        <f t="shared" si="1"/>
        <v>1</v>
      </c>
    </row>
    <row r="12" spans="1:10" ht="18">
      <c r="A12" s="87" t="s">
        <v>51</v>
      </c>
      <c r="B12" s="67">
        <v>2</v>
      </c>
      <c r="C12" s="85" t="s">
        <v>14</v>
      </c>
      <c r="D12" s="39">
        <v>30</v>
      </c>
      <c r="E12" s="63">
        <v>15</v>
      </c>
      <c r="F12" s="64"/>
      <c r="G12" s="64">
        <v>15</v>
      </c>
      <c r="H12" s="86"/>
      <c r="I12" s="39">
        <f t="shared" si="0"/>
        <v>1</v>
      </c>
      <c r="J12" s="39">
        <f t="shared" si="1"/>
        <v>1</v>
      </c>
    </row>
    <row r="13" spans="1:10" ht="18">
      <c r="A13" s="88" t="s">
        <v>52</v>
      </c>
      <c r="B13" s="67">
        <v>2</v>
      </c>
      <c r="C13" s="85" t="s">
        <v>14</v>
      </c>
      <c r="D13" s="39">
        <v>30</v>
      </c>
      <c r="E13" s="63">
        <v>15</v>
      </c>
      <c r="F13" s="64"/>
      <c r="G13" s="64">
        <v>15</v>
      </c>
      <c r="H13" s="86"/>
      <c r="I13" s="39">
        <f t="shared" si="0"/>
        <v>1</v>
      </c>
      <c r="J13" s="39">
        <f t="shared" si="1"/>
        <v>1</v>
      </c>
    </row>
    <row r="14" spans="1:10" ht="12.75">
      <c r="A14" s="149" t="s">
        <v>64</v>
      </c>
      <c r="B14" s="150"/>
      <c r="C14" s="150"/>
      <c r="D14" s="150"/>
      <c r="E14" s="150"/>
      <c r="F14" s="150"/>
      <c r="G14" s="150"/>
      <c r="H14" s="150"/>
      <c r="I14" s="150"/>
      <c r="J14" s="151"/>
    </row>
    <row r="15" spans="1:10" ht="12.75">
      <c r="A15" s="89" t="s">
        <v>53</v>
      </c>
      <c r="B15" s="90">
        <v>3</v>
      </c>
      <c r="C15" s="85" t="s">
        <v>14</v>
      </c>
      <c r="D15" s="39">
        <f>SUM(E15:H15)</f>
        <v>30</v>
      </c>
      <c r="E15" s="63">
        <v>15</v>
      </c>
      <c r="F15" s="64"/>
      <c r="G15" s="64">
        <v>15</v>
      </c>
      <c r="H15" s="39"/>
      <c r="I15" s="39">
        <f>E15/15</f>
        <v>1</v>
      </c>
      <c r="J15" s="39">
        <f>ROUNDUP((F15+G15+H15)/15,0)</f>
        <v>1</v>
      </c>
    </row>
    <row r="16" spans="1:10" ht="12.75">
      <c r="A16" s="89" t="s">
        <v>54</v>
      </c>
      <c r="B16" s="90">
        <v>3</v>
      </c>
      <c r="C16" s="85" t="s">
        <v>14</v>
      </c>
      <c r="D16" s="39">
        <f>SUM(E16:H16)</f>
        <v>30</v>
      </c>
      <c r="E16" s="63">
        <v>15</v>
      </c>
      <c r="F16" s="64"/>
      <c r="G16" s="64">
        <v>15</v>
      </c>
      <c r="H16" s="39"/>
      <c r="I16" s="39">
        <f>E16/15</f>
        <v>1</v>
      </c>
      <c r="J16" s="39">
        <f>ROUNDUP((F16+G16+H16)/15,0)</f>
        <v>1</v>
      </c>
    </row>
    <row r="17" spans="1:10" ht="25.5">
      <c r="A17" s="89" t="s">
        <v>55</v>
      </c>
      <c r="B17" s="90">
        <v>3</v>
      </c>
      <c r="C17" s="85" t="s">
        <v>14</v>
      </c>
      <c r="D17" s="39">
        <f>SUM(E17:H17)</f>
        <v>30</v>
      </c>
      <c r="E17" s="63">
        <v>15</v>
      </c>
      <c r="F17" s="64"/>
      <c r="G17" s="64">
        <v>15</v>
      </c>
      <c r="H17" s="39"/>
      <c r="I17" s="39">
        <f>E17/15</f>
        <v>1</v>
      </c>
      <c r="J17" s="39">
        <f>ROUNDUP((F17+G17+H17)/15,0)</f>
        <v>1</v>
      </c>
    </row>
    <row r="18" spans="1:10" ht="12.75">
      <c r="A18" s="89" t="s">
        <v>56</v>
      </c>
      <c r="B18" s="90">
        <v>3</v>
      </c>
      <c r="C18" s="85" t="s">
        <v>14</v>
      </c>
      <c r="D18" s="39">
        <f>SUM(E18:H18)</f>
        <v>30</v>
      </c>
      <c r="E18" s="63">
        <v>15</v>
      </c>
      <c r="F18" s="64"/>
      <c r="G18" s="64">
        <v>15</v>
      </c>
      <c r="H18" s="39"/>
      <c r="I18" s="39">
        <f>E18/15</f>
        <v>1</v>
      </c>
      <c r="J18" s="39">
        <f>ROUNDUP((F18+G18+H18)/15,0)</f>
        <v>1</v>
      </c>
    </row>
    <row r="19" spans="1:10" ht="12.75">
      <c r="A19" s="149" t="s">
        <v>65</v>
      </c>
      <c r="B19" s="150"/>
      <c r="C19" s="150"/>
      <c r="D19" s="150"/>
      <c r="E19" s="150"/>
      <c r="F19" s="150"/>
      <c r="G19" s="150"/>
      <c r="H19" s="150"/>
      <c r="I19" s="150"/>
      <c r="J19" s="151"/>
    </row>
    <row r="20" spans="1:10" ht="12.75">
      <c r="A20" s="89" t="s">
        <v>57</v>
      </c>
      <c r="B20" s="90">
        <v>2</v>
      </c>
      <c r="C20" s="85" t="s">
        <v>14</v>
      </c>
      <c r="D20" s="39">
        <f>SUM(E20:G20)</f>
        <v>30</v>
      </c>
      <c r="E20" s="63">
        <v>15</v>
      </c>
      <c r="F20" s="64"/>
      <c r="G20" s="64">
        <v>15</v>
      </c>
      <c r="H20" s="39"/>
      <c r="I20" s="39">
        <f>E20/15</f>
        <v>1</v>
      </c>
      <c r="J20" s="39">
        <f>ROUNDUP((F20+G20+H20)/15,0)</f>
        <v>1</v>
      </c>
    </row>
    <row r="21" spans="1:10" ht="12.75">
      <c r="A21" s="89" t="s">
        <v>58</v>
      </c>
      <c r="B21" s="90">
        <v>2</v>
      </c>
      <c r="C21" s="85" t="s">
        <v>14</v>
      </c>
      <c r="D21" s="39">
        <f>SUM(E21:G21)</f>
        <v>30</v>
      </c>
      <c r="E21" s="63">
        <v>15</v>
      </c>
      <c r="F21" s="64"/>
      <c r="G21" s="64">
        <v>15</v>
      </c>
      <c r="H21" s="39"/>
      <c r="I21" s="39">
        <f>E21/15</f>
        <v>1</v>
      </c>
      <c r="J21" s="39">
        <f>ROUNDUP((F21+G21+H21)/15,0)</f>
        <v>1</v>
      </c>
    </row>
    <row r="22" spans="1:10" ht="25.5">
      <c r="A22" s="89" t="s">
        <v>59</v>
      </c>
      <c r="B22" s="90">
        <v>2</v>
      </c>
      <c r="C22" s="85" t="s">
        <v>14</v>
      </c>
      <c r="D22" s="39">
        <f>SUM(E22:G22)</f>
        <v>30</v>
      </c>
      <c r="E22" s="63">
        <v>15</v>
      </c>
      <c r="F22" s="64"/>
      <c r="G22" s="64">
        <v>15</v>
      </c>
      <c r="H22" s="39"/>
      <c r="I22" s="39">
        <f>E22/15</f>
        <v>1</v>
      </c>
      <c r="J22" s="39">
        <f>ROUNDUP((F22+G22+H22)/15,0)</f>
        <v>1</v>
      </c>
    </row>
    <row r="23" spans="1:10" ht="25.5">
      <c r="A23" s="89" t="s">
        <v>60</v>
      </c>
      <c r="B23" s="90">
        <v>2</v>
      </c>
      <c r="C23" s="85" t="s">
        <v>14</v>
      </c>
      <c r="D23" s="39">
        <f>SUM(E23:G23)</f>
        <v>30</v>
      </c>
      <c r="E23" s="63">
        <v>15</v>
      </c>
      <c r="F23" s="64"/>
      <c r="G23" s="64">
        <v>15</v>
      </c>
      <c r="H23" s="39"/>
      <c r="I23" s="39">
        <f>E23/15</f>
        <v>1</v>
      </c>
      <c r="J23" s="39">
        <f>ROUNDUP((F23+G23+H23)/15,0)</f>
        <v>1</v>
      </c>
    </row>
  </sheetData>
  <sheetProtection/>
  <mergeCells count="5">
    <mergeCell ref="A1:J1"/>
    <mergeCell ref="A2:J2"/>
    <mergeCell ref="A4:J4"/>
    <mergeCell ref="A14:J14"/>
    <mergeCell ref="A19:J19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Sławomir Kocira</cp:lastModifiedBy>
  <cp:lastPrinted>2015-04-29T09:49:27Z</cp:lastPrinted>
  <dcterms:created xsi:type="dcterms:W3CDTF">2013-01-21T11:52:24Z</dcterms:created>
  <dcterms:modified xsi:type="dcterms:W3CDTF">2015-05-29T11:18:19Z</dcterms:modified>
  <cp:category/>
  <cp:version/>
  <cp:contentType/>
  <cp:contentStatus/>
</cp:coreProperties>
</file>