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0905" activeTab="0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<sst xmlns="http://schemas.openxmlformats.org/spreadsheetml/2006/main" count="297" uniqueCount="191">
  <si>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</si>
  <si>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</si>
  <si>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</si>
  <si>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</si>
  <si>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</si>
  <si>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</si>
  <si>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</si>
  <si>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</si>
  <si>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</si>
  <si>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</si>
  <si>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</si>
  <si>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</si>
  <si>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</si>
  <si>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</si>
  <si>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</si>
  <si>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</si>
  <si>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</si>
  <si>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</si>
  <si>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</si>
  <si>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</si>
  <si>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</si>
  <si>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</si>
  <si>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</si>
  <si>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</si>
  <si>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</si>
  <si>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</si>
  <si>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</si>
  <si>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</si>
  <si>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</si>
  <si>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</si>
  <si>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</si>
  <si>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</si>
  <si>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</si>
  <si>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</si>
  <si>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</si>
  <si>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</si>
  <si>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</si>
  <si>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</si>
  <si>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</si>
  <si>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</si>
  <si>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</si>
  <si>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</si>
  <si>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</si>
  <si>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</si>
  <si>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</si>
  <si>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</si>
  <si>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</si>
  <si>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</si>
  <si>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</si>
  <si>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</si>
  <si>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</si>
  <si>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</si>
  <si>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</si>
  <si>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</si>
  <si>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</si>
  <si>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</si>
  <si>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</si>
  <si>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</si>
  <si>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</si>
  <si>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</si>
  <si>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</si>
  <si>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</si>
  <si>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</si>
  <si>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</si>
  <si>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</si>
  <si>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</si>
  <si>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</si>
  <si>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</si>
  <si>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</si>
  <si>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</si>
  <si>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</si>
  <si>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</si>
  <si>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</si>
  <si>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</si>
  <si>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</si>
  <si>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</si>
  <si>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</si>
  <si>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</si>
  <si>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</si>
  <si>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</si>
  <si>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</si>
  <si>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</si>
  <si>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</si>
  <si>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</si>
  <si>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</si>
  <si>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</si>
  <si>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</si>
  <si>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</si>
  <si>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</si>
  <si>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</si>
  <si>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</si>
  <si>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</si>
  <si>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</si>
  <si>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</si>
  <si>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</si>
  <si>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</si>
  <si>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</si>
  <si>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</si>
  <si>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</si>
  <si>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</si>
  <si>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</si>
  <si>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</si>
  <si>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</si>
  <si>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</si>
  <si>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</si>
  <si>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</si>
  <si>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</si>
  <si>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</si>
  <si>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</si>
  <si>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</si>
  <si>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</si>
  <si>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</si>
  <si>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</si>
  <si>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</si>
  <si>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</si>
  <si>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</si>
  <si>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</si>
  <si>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</si>
  <si>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</si>
  <si>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</si>
  <si>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</si>
  <si>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</si>
  <si>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</si>
  <si>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</si>
  <si>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</si>
  <si>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</si>
  <si>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</si>
  <si>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</si>
  <si>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</si>
  <si>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</si>
  <si>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</si>
  <si>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</si>
  <si>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</si>
  <si>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</si>
  <si>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</si>
  <si>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</si>
  <si>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</si>
  <si>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</si>
  <si>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</si>
  <si>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</si>
  <si>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</si>
  <si>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</si>
  <si>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</si>
  <si>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</si>
  <si>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</si>
  <si>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</si>
  <si>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</si>
  <si>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</si>
  <si>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</si>
  <si>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</si>
  <si>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</si>
  <si>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</si>
  <si>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</si>
  <si>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</si>
  <si>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</si>
  <si>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</si>
  <si>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</si>
  <si>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</si>
  <si>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</si>
  <si>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</si>
  <si>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</si>
  <si>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</si>
  <si>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</si>
  <si>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</si>
  <si>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</si>
  <si>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</si>
  <si>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</si>
  <si>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</si>
  <si>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SEMESTR I - PRZEDMIOT HUMANISTYCZNY 1</t>
  </si>
  <si>
    <t>SEMESTR I - BLOK A</t>
  </si>
  <si>
    <t>SEMESTR III - BLOK B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</si>
  <si>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</si>
  <si>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</si>
  <si>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</si>
  <si>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</si>
  <si>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</si>
  <si>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37.</t>
  </si>
  <si>
    <t>Gospodarka nieruchomościami</t>
  </si>
  <si>
    <t>Praktyka zawodowa 6 tygodni</t>
  </si>
  <si>
    <t>2.</t>
  </si>
  <si>
    <t>13.</t>
  </si>
  <si>
    <t>Etyka w biznesie</t>
  </si>
  <si>
    <t>Kosztorysowanie prac budowlanych i geodezyjnych</t>
  </si>
  <si>
    <t>VI sem . Geoezja wyższa i astronomia geodezyjna 2 - 1 tydz. 12 godz. 1 pkt. ECTS</t>
  </si>
  <si>
    <t>II sem. Geodezyjne pomiary szczegółowe 1 - 2 tyg. 18 godz. - 2 pkt. ECTS</t>
  </si>
  <si>
    <t>IV sem. Fotogrametria i teledetekcja 1 - 2 tyg. 18 godz. - 2 pkt. ECTS</t>
  </si>
  <si>
    <t xml:space="preserve">SEMESTR III - PRZEDMIOT HUMANISTYCZNY 2 </t>
  </si>
  <si>
    <t>SEMESTR IV - PRZEDMIOT HUMANISTYCZNY 3</t>
  </si>
  <si>
    <t>IV sem. Geodezyjne pomiary szczegółowe 3 - 2 tyg. 18 godz. - 2 pkt. ECTS</t>
  </si>
  <si>
    <r>
      <t xml:space="preserve">    Kierunek Geodezja i kartografia, specjalność geodezyjno-kartograficzne bazy danych, studia niestacjonarne I stopnia. Rok akademicki 2018/2019, zatwierdzony uchwałą Rady Wydziału dn. 12 lipca  2018 r.   W każdym semestrze jest po 9 zjazdów.
</t>
    </r>
  </si>
  <si>
    <r>
      <t xml:space="preserve">          Kierunek Geodezja i kartografia, specjalność geodezyjno-kartograficzne bazy danych, studia niestacjonarne I stopnia. Rok akademicki 2018/2019, zatwierdzony uchwałą Rady Wydziału dn. 12 lipca 2018 r.  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</si>
</sst>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0" fillId="0" borderId="17" xfId="53" applyFont="1" applyFill="1" applyBorder="1">
      <alignment/>
      <protection/>
    </xf>
    <xf numFmtId="0" fontId="12" fillId="0" borderId="17" xfId="53" applyFont="1" applyFill="1" applyBorder="1">
      <alignment/>
      <protection/>
    </xf>
    <xf numFmtId="0" fontId="8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22" fillId="0" borderId="28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2" fillId="0" borderId="17" xfId="53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="140" zoomScaleNormal="140" zoomScalePageLayoutView="0" workbookViewId="0" topLeftCell="A79">
      <selection activeCell="S31" sqref="S31"/>
    </sheetView>
  </sheetViews>
  <sheetFormatPr defaultColWidth="13.00390625" defaultRowHeight="12.75"/>
  <cols>
    <col min="1" max="1" width="4.28125" style="73" customWidth="1"/>
    <col min="2" max="2" width="39.7109375" style="74" customWidth="1"/>
    <col min="3" max="3" width="6.28125" style="75" customWidth="1"/>
    <col min="4" max="10" width="6.28125" style="35" customWidth="1"/>
    <col min="11" max="11" width="6.28125" style="124" customWidth="1"/>
    <col min="12" max="12" width="0" style="70" hidden="1" customWidth="1"/>
    <col min="13" max="14" width="0" style="71" hidden="1" customWidth="1"/>
    <col min="15" max="15" width="0" style="72" hidden="1" customWidth="1"/>
    <col min="16" max="17" width="0" style="73" hidden="1" customWidth="1"/>
    <col min="18" max="16384" width="13.00390625" style="72" customWidth="1"/>
  </cols>
  <sheetData>
    <row r="1" spans="1:11" ht="12.7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48" customHeight="1">
      <c r="A2" s="158" t="s">
        <v>189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7" s="10" customFormat="1" ht="84" customHeight="1">
      <c r="A3" s="77" t="s">
        <v>71</v>
      </c>
      <c r="B3" s="78" t="s">
        <v>0</v>
      </c>
      <c r="C3" s="79" t="s">
        <v>1</v>
      </c>
      <c r="D3" s="80" t="s">
        <v>2</v>
      </c>
      <c r="E3" s="80" t="s">
        <v>3</v>
      </c>
      <c r="F3" s="81" t="s">
        <v>4</v>
      </c>
      <c r="G3" s="82" t="s">
        <v>5</v>
      </c>
      <c r="H3" s="82" t="s">
        <v>6</v>
      </c>
      <c r="I3" s="80" t="s">
        <v>7</v>
      </c>
      <c r="J3" s="81" t="s">
        <v>8</v>
      </c>
      <c r="K3" s="81" t="s">
        <v>9</v>
      </c>
      <c r="L3" s="83" t="s">
        <v>10</v>
      </c>
      <c r="M3" s="84" t="s">
        <v>11</v>
      </c>
      <c r="N3" s="84" t="s">
        <v>12</v>
      </c>
      <c r="P3" s="85" t="s">
        <v>13</v>
      </c>
      <c r="Q3" s="85" t="s">
        <v>14</v>
      </c>
    </row>
    <row r="4" spans="1:17" s="10" customFormat="1" ht="12.75" customHeight="1">
      <c r="A4" s="86"/>
      <c r="B4" s="159" t="s">
        <v>24</v>
      </c>
      <c r="C4" s="159"/>
      <c r="D4" s="159"/>
      <c r="E4" s="159"/>
      <c r="F4" s="159"/>
      <c r="G4" s="159"/>
      <c r="H4" s="159"/>
      <c r="I4" s="159"/>
      <c r="J4" s="159"/>
      <c r="K4" s="160"/>
      <c r="L4" s="83"/>
      <c r="M4" s="84"/>
      <c r="N4" s="84"/>
      <c r="P4" s="85"/>
      <c r="Q4" s="85"/>
    </row>
    <row r="5" spans="1:17" s="10" customFormat="1" ht="12" customHeight="1">
      <c r="A5" s="62" t="s">
        <v>72</v>
      </c>
      <c r="B5" s="61" t="s">
        <v>33</v>
      </c>
      <c r="C5" s="43">
        <v>2</v>
      </c>
      <c r="D5" s="2" t="s">
        <v>16</v>
      </c>
      <c r="E5" s="3">
        <v>18</v>
      </c>
      <c r="F5" s="87">
        <v>0</v>
      </c>
      <c r="G5" s="87"/>
      <c r="H5" s="87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2" t="s">
        <v>179</v>
      </c>
      <c r="B6" s="88" t="s">
        <v>38</v>
      </c>
      <c r="C6" s="43">
        <v>6</v>
      </c>
      <c r="D6" s="2" t="s">
        <v>15</v>
      </c>
      <c r="E6" s="3">
        <f aca="true" t="shared" si="2" ref="E6:E14">SUM(F6:I6)</f>
        <v>36</v>
      </c>
      <c r="F6" s="89">
        <v>18</v>
      </c>
      <c r="G6" s="89">
        <v>18</v>
      </c>
      <c r="H6" s="89"/>
      <c r="I6" s="3"/>
      <c r="J6" s="3">
        <f aca="true" t="shared" si="3" ref="J6:J14">ROUNDUP(F6/9,0)</f>
        <v>2</v>
      </c>
      <c r="K6" s="4">
        <f aca="true" t="shared" si="4" ref="K6:K14">ROUNDUP((G6+H6+I6)/9,0)</f>
        <v>2</v>
      </c>
      <c r="L6" s="6" t="str">
        <f t="shared" si="0"/>
        <v>#REF!/25</v>
      </c>
      <c r="M6" s="7">
        <v>0</v>
      </c>
      <c r="N6" s="7">
        <f t="shared" si="1"/>
        <v>0</v>
      </c>
      <c r="O6" s="8" t="str">
        <f>"#REF!/E7"</f>
        <v>#REF!/E7</v>
      </c>
      <c r="P6" s="9">
        <f>E6/25</f>
        <v>1.44</v>
      </c>
      <c r="Q6" s="9" t="str">
        <f>"#REF!-P7"</f>
        <v>#REF!-P7</v>
      </c>
    </row>
    <row r="7" spans="1:18" s="10" customFormat="1" ht="12" customHeight="1">
      <c r="A7" s="62" t="s">
        <v>73</v>
      </c>
      <c r="B7" s="90" t="s">
        <v>63</v>
      </c>
      <c r="C7" s="91">
        <v>1</v>
      </c>
      <c r="D7" s="2" t="s">
        <v>16</v>
      </c>
      <c r="E7" s="3">
        <f t="shared" si="2"/>
        <v>9</v>
      </c>
      <c r="F7" s="92">
        <v>9</v>
      </c>
      <c r="G7" s="92"/>
      <c r="H7" s="93"/>
      <c r="I7" s="94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5"/>
    </row>
    <row r="8" spans="1:17" s="11" customFormat="1" ht="12" customHeight="1">
      <c r="A8" s="62" t="s">
        <v>74</v>
      </c>
      <c r="B8" s="88" t="s">
        <v>40</v>
      </c>
      <c r="C8" s="68">
        <v>6</v>
      </c>
      <c r="D8" s="2" t="s">
        <v>16</v>
      </c>
      <c r="E8" s="3">
        <f t="shared" si="2"/>
        <v>36</v>
      </c>
      <c r="F8" s="89">
        <v>18</v>
      </c>
      <c r="G8" s="96">
        <v>6</v>
      </c>
      <c r="H8" s="96">
        <v>12</v>
      </c>
      <c r="I8" s="3"/>
      <c r="J8" s="3">
        <f t="shared" si="3"/>
        <v>2</v>
      </c>
      <c r="K8" s="4">
        <f t="shared" si="4"/>
        <v>2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3" t="s">
        <v>75</v>
      </c>
      <c r="B9" s="60" t="s">
        <v>41</v>
      </c>
      <c r="C9" s="91">
        <v>3</v>
      </c>
      <c r="D9" s="2" t="s">
        <v>16</v>
      </c>
      <c r="E9" s="3">
        <f t="shared" si="2"/>
        <v>18</v>
      </c>
      <c r="F9" s="89">
        <v>18</v>
      </c>
      <c r="G9" s="96"/>
      <c r="H9" s="96"/>
      <c r="I9" s="3"/>
      <c r="J9" s="3">
        <f t="shared" si="3"/>
        <v>2</v>
      </c>
      <c r="K9" s="4">
        <f t="shared" si="4"/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2" t="s">
        <v>76</v>
      </c>
      <c r="B10" s="61" t="s">
        <v>164</v>
      </c>
      <c r="C10" s="43">
        <v>2</v>
      </c>
      <c r="D10" s="2" t="s">
        <v>16</v>
      </c>
      <c r="E10" s="3">
        <f t="shared" si="2"/>
        <v>18</v>
      </c>
      <c r="F10" s="89">
        <v>18</v>
      </c>
      <c r="G10" s="41"/>
      <c r="H10" s="41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2" t="s">
        <v>77</v>
      </c>
      <c r="B11" s="61" t="s">
        <v>165</v>
      </c>
      <c r="C11" s="43">
        <v>5</v>
      </c>
      <c r="D11" s="2" t="s">
        <v>15</v>
      </c>
      <c r="E11" s="3">
        <f t="shared" si="2"/>
        <v>36</v>
      </c>
      <c r="F11" s="89">
        <v>18</v>
      </c>
      <c r="G11" s="41">
        <v>18</v>
      </c>
      <c r="H11" s="41"/>
      <c r="I11" s="3"/>
      <c r="J11" s="3">
        <f t="shared" si="3"/>
        <v>2</v>
      </c>
      <c r="K11" s="4">
        <f t="shared" si="4"/>
        <v>2</v>
      </c>
      <c r="L11" s="6" t="str">
        <f t="shared" si="0"/>
        <v>#REF!/25</v>
      </c>
      <c r="M11" s="12">
        <v>1</v>
      </c>
      <c r="N11" s="7">
        <f t="shared" si="1"/>
        <v>0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2" t="s">
        <v>78</v>
      </c>
      <c r="B12" s="61" t="s">
        <v>42</v>
      </c>
      <c r="C12" s="43">
        <v>4</v>
      </c>
      <c r="D12" s="2" t="s">
        <v>15</v>
      </c>
      <c r="E12" s="3">
        <f t="shared" si="2"/>
        <v>18</v>
      </c>
      <c r="F12" s="96"/>
      <c r="G12" s="53">
        <v>6</v>
      </c>
      <c r="H12" s="53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2" t="s">
        <v>79</v>
      </c>
      <c r="B13" s="61" t="s">
        <v>43</v>
      </c>
      <c r="C13" s="43">
        <v>1</v>
      </c>
      <c r="D13" s="1" t="s">
        <v>16</v>
      </c>
      <c r="E13" s="3">
        <f t="shared" si="2"/>
        <v>9</v>
      </c>
      <c r="F13" s="96">
        <v>9</v>
      </c>
      <c r="G13" s="53"/>
      <c r="H13" s="53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2" t="s">
        <v>80</v>
      </c>
      <c r="B14" s="61" t="s">
        <v>44</v>
      </c>
      <c r="C14" s="43">
        <v>0</v>
      </c>
      <c r="D14" s="1" t="s">
        <v>16</v>
      </c>
      <c r="E14" s="3">
        <f t="shared" si="2"/>
        <v>3</v>
      </c>
      <c r="F14" s="87">
        <v>3</v>
      </c>
      <c r="G14" s="87"/>
      <c r="H14" s="87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135"/>
      <c r="B15" s="97" t="s">
        <v>17</v>
      </c>
      <c r="C15" s="20">
        <f>SUM(C5:C14)</f>
        <v>30</v>
      </c>
      <c r="D15" s="98">
        <f>COUNTIF(D5:D14,"e")</f>
        <v>3</v>
      </c>
      <c r="E15" s="99">
        <f>SUM(E5:E14)</f>
        <v>201</v>
      </c>
      <c r="F15" s="100">
        <f>SUM(F5:F14)</f>
        <v>111</v>
      </c>
      <c r="G15" s="100">
        <f>SUM(G5:G14)</f>
        <v>48</v>
      </c>
      <c r="H15" s="100">
        <f>SUM(H5:H14)</f>
        <v>42</v>
      </c>
      <c r="I15" s="99"/>
      <c r="J15" s="99">
        <f>SUM(J5:J14)</f>
        <v>13</v>
      </c>
      <c r="K15" s="99">
        <f>SUM(K5:K14)</f>
        <v>10</v>
      </c>
      <c r="L15" s="45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3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17" s="11" customFormat="1" ht="12" customHeight="1">
      <c r="A17" s="62" t="s">
        <v>81</v>
      </c>
      <c r="B17" s="60" t="s">
        <v>34</v>
      </c>
      <c r="C17" s="69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2" t="s">
        <v>82</v>
      </c>
      <c r="B18" s="101" t="s">
        <v>48</v>
      </c>
      <c r="C18" s="69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 aca="true" t="shared" si="9" ref="K18:K25"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2" t="s">
        <v>180</v>
      </c>
      <c r="B19" s="101" t="s">
        <v>49</v>
      </c>
      <c r="C19" s="69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si="9"/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2" t="s">
        <v>83</v>
      </c>
      <c r="B20" s="101" t="s">
        <v>45</v>
      </c>
      <c r="C20" s="69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2" t="s">
        <v>84</v>
      </c>
      <c r="B21" s="60" t="s">
        <v>46</v>
      </c>
      <c r="C21" s="69">
        <v>4</v>
      </c>
      <c r="D21" s="1" t="s">
        <v>15</v>
      </c>
      <c r="E21" s="3">
        <f t="shared" si="5"/>
        <v>27</v>
      </c>
      <c r="F21" s="3">
        <v>9</v>
      </c>
      <c r="G21" s="3">
        <v>6</v>
      </c>
      <c r="H21" s="5">
        <v>12</v>
      </c>
      <c r="I21" s="3"/>
      <c r="J21" s="3">
        <f t="shared" si="8"/>
        <v>1</v>
      </c>
      <c r="K21" s="4">
        <f t="shared" si="9"/>
        <v>2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1.08</v>
      </c>
      <c r="Q21" s="9" t="str">
        <f>"#REF!-P21"</f>
        <v>#REF!-P21</v>
      </c>
    </row>
    <row r="22" spans="1:17" s="10" customFormat="1" ht="12" customHeight="1">
      <c r="A22" s="62" t="s">
        <v>85</v>
      </c>
      <c r="B22" s="101" t="s">
        <v>47</v>
      </c>
      <c r="C22" s="69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2" t="s">
        <v>86</v>
      </c>
      <c r="B23" s="101" t="s">
        <v>18</v>
      </c>
      <c r="C23" s="69">
        <v>3</v>
      </c>
      <c r="D23" s="2" t="s">
        <v>15</v>
      </c>
      <c r="E23" s="3">
        <f t="shared" si="5"/>
        <v>18</v>
      </c>
      <c r="F23" s="3">
        <v>9</v>
      </c>
      <c r="G23" s="3">
        <v>3</v>
      </c>
      <c r="H23" s="3">
        <v>6</v>
      </c>
      <c r="I23" s="3"/>
      <c r="J23" s="3">
        <f t="shared" si="8"/>
        <v>1</v>
      </c>
      <c r="K23" s="4">
        <f t="shared" si="9"/>
        <v>1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0.72</v>
      </c>
      <c r="Q23" s="9" t="str">
        <f>"#REF!-P23"</f>
        <v>#REF!-P23</v>
      </c>
    </row>
    <row r="24" spans="1:17" s="13" customFormat="1" ht="12" customHeight="1">
      <c r="A24" s="62" t="s">
        <v>87</v>
      </c>
      <c r="B24" s="60" t="s">
        <v>67</v>
      </c>
      <c r="C24" s="69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 t="shared" si="9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2" t="s">
        <v>88</v>
      </c>
      <c r="B25" s="60" t="s">
        <v>60</v>
      </c>
      <c r="C25" s="69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136"/>
      <c r="B26" s="102" t="s">
        <v>17</v>
      </c>
      <c r="C26" s="20">
        <f>SUM(C17:C25)</f>
        <v>30</v>
      </c>
      <c r="D26" s="98">
        <f>COUNTIF(D17:D25,"e")</f>
        <v>3</v>
      </c>
      <c r="E26" s="99">
        <f>SUM(E17:E25)</f>
        <v>225</v>
      </c>
      <c r="F26" s="99">
        <f>SUM(F17:F25)</f>
        <v>81</v>
      </c>
      <c r="G26" s="99">
        <f>SUM(G17:G25)</f>
        <v>42</v>
      </c>
      <c r="H26" s="99">
        <f>SUM(H17:H25)</f>
        <v>102</v>
      </c>
      <c r="I26" s="99"/>
      <c r="J26" s="99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136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2" t="s">
        <v>89</v>
      </c>
      <c r="B28" s="61" t="s">
        <v>36</v>
      </c>
      <c r="C28" s="103">
        <v>2</v>
      </c>
      <c r="D28" s="1" t="s">
        <v>16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2" t="s">
        <v>90</v>
      </c>
      <c r="B29" s="101" t="s">
        <v>50</v>
      </c>
      <c r="C29" s="103">
        <v>3</v>
      </c>
      <c r="D29" s="1" t="s">
        <v>15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2" t="s">
        <v>91</v>
      </c>
      <c r="B30" s="60" t="s">
        <v>54</v>
      </c>
      <c r="C30" s="103">
        <v>4</v>
      </c>
      <c r="D30" s="2" t="s">
        <v>16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2" t="s">
        <v>92</v>
      </c>
      <c r="B31" s="88" t="s">
        <v>51</v>
      </c>
      <c r="C31" s="103">
        <v>5</v>
      </c>
      <c r="D31" s="2" t="s">
        <v>15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2" t="s">
        <v>93</v>
      </c>
      <c r="B32" s="88" t="s">
        <v>61</v>
      </c>
      <c r="C32" s="103">
        <v>5</v>
      </c>
      <c r="D32" s="2" t="s">
        <v>15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5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s="10" customFormat="1" ht="12" customHeight="1">
      <c r="A33" s="62" t="s">
        <v>94</v>
      </c>
      <c r="B33" s="61" t="s">
        <v>134</v>
      </c>
      <c r="C33" s="103">
        <v>4</v>
      </c>
      <c r="D33" s="1" t="s">
        <v>16</v>
      </c>
      <c r="E33" s="3">
        <f t="shared" si="10"/>
        <v>36</v>
      </c>
      <c r="F33" s="4">
        <v>18</v>
      </c>
      <c r="G33" s="4">
        <v>18</v>
      </c>
      <c r="H33" s="17"/>
      <c r="I33" s="4"/>
      <c r="J33" s="3">
        <f t="shared" si="13"/>
        <v>2</v>
      </c>
      <c r="K33" s="4">
        <f t="shared" si="14"/>
        <v>2</v>
      </c>
      <c r="L33" s="6"/>
      <c r="M33" s="7"/>
      <c r="N33" s="7">
        <f t="shared" si="12"/>
        <v>0</v>
      </c>
      <c r="O33" s="8"/>
      <c r="P33" s="9"/>
      <c r="Q33" s="9"/>
      <c r="S33" s="95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s="10" customFormat="1" ht="12" customHeight="1">
      <c r="A34" s="62" t="s">
        <v>132</v>
      </c>
      <c r="B34" s="61" t="s">
        <v>167</v>
      </c>
      <c r="C34" s="103">
        <v>1</v>
      </c>
      <c r="D34" s="1" t="s">
        <v>16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8"/>
      <c r="T34" s="129"/>
      <c r="U34" s="130"/>
      <c r="V34" s="52"/>
      <c r="W34" s="52"/>
      <c r="X34" s="131"/>
      <c r="Y34" s="52"/>
      <c r="Z34" s="52"/>
      <c r="AA34" s="59"/>
      <c r="AB34" s="59"/>
      <c r="AC34" s="59"/>
      <c r="AD34" s="59"/>
      <c r="AE34" s="59"/>
      <c r="AF34" s="59"/>
      <c r="AG34" s="59"/>
      <c r="AH34" s="59"/>
    </row>
    <row r="35" spans="1:34" s="10" customFormat="1" ht="12" customHeight="1">
      <c r="A35" s="62" t="s">
        <v>95</v>
      </c>
      <c r="B35" s="61" t="s">
        <v>52</v>
      </c>
      <c r="C35" s="103">
        <v>3</v>
      </c>
      <c r="D35" s="1" t="s">
        <v>16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17" s="10" customFormat="1" ht="12" customHeight="1">
      <c r="A36" s="62" t="s">
        <v>96</v>
      </c>
      <c r="B36" s="61" t="s">
        <v>135</v>
      </c>
      <c r="C36" s="103">
        <v>3</v>
      </c>
      <c r="D36" s="1" t="s">
        <v>16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36"/>
      <c r="B37" s="97" t="s">
        <v>17</v>
      </c>
      <c r="C37" s="20">
        <f>SUM(C28:C36)</f>
        <v>30</v>
      </c>
      <c r="D37" s="98">
        <f>COUNTIF(D28:D36,"e")</f>
        <v>3</v>
      </c>
      <c r="E37" s="99">
        <f>SUM(E28:E36)</f>
        <v>234</v>
      </c>
      <c r="F37" s="99">
        <f>SUM(F28:F36)</f>
        <v>81</v>
      </c>
      <c r="G37" s="99">
        <f>SUM(G28:G36)</f>
        <v>57</v>
      </c>
      <c r="H37" s="99">
        <f>SUM(H28:H36)</f>
        <v>96</v>
      </c>
      <c r="I37" s="99"/>
      <c r="J37" s="99">
        <f>SUM(J28:J36)</f>
        <v>9</v>
      </c>
      <c r="K37" s="99">
        <f>SUM(K28:K36)</f>
        <v>17</v>
      </c>
      <c r="L37" s="6">
        <f>SUM(L28:L36)</f>
        <v>0</v>
      </c>
      <c r="M37" s="7"/>
      <c r="N37" s="7"/>
      <c r="O37" s="8"/>
      <c r="P37" s="9"/>
      <c r="Q37" s="9"/>
      <c r="S37" s="95"/>
    </row>
    <row r="38" spans="1:17" s="10" customFormat="1" ht="12" customHeight="1">
      <c r="A38" s="136"/>
      <c r="B38" s="48" t="s">
        <v>27</v>
      </c>
      <c r="C38" s="48"/>
      <c r="D38" s="48"/>
      <c r="E38" s="48"/>
      <c r="F38" s="48"/>
      <c r="G38" s="48"/>
      <c r="H38" s="48"/>
      <c r="I38" s="48"/>
      <c r="J38" s="48"/>
      <c r="K38" s="49"/>
      <c r="L38" s="6"/>
      <c r="M38" s="7"/>
      <c r="N38" s="7"/>
      <c r="O38" s="8"/>
      <c r="P38" s="9"/>
      <c r="Q38" s="9"/>
    </row>
    <row r="39" spans="1:17" s="10" customFormat="1" ht="12" customHeight="1">
      <c r="A39" s="62" t="s">
        <v>97</v>
      </c>
      <c r="B39" s="61" t="s">
        <v>35</v>
      </c>
      <c r="C39" s="103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2" t="s">
        <v>98</v>
      </c>
      <c r="B40" s="61" t="s">
        <v>68</v>
      </c>
      <c r="C40" s="103">
        <v>5</v>
      </c>
      <c r="D40" s="2" t="s">
        <v>16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4"/>
    </row>
    <row r="41" spans="1:17" s="10" customFormat="1" ht="12" customHeight="1">
      <c r="A41" s="62" t="s">
        <v>99</v>
      </c>
      <c r="B41" s="88" t="s">
        <v>129</v>
      </c>
      <c r="C41" s="103">
        <v>3</v>
      </c>
      <c r="D41" s="2" t="s">
        <v>16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2" t="s">
        <v>100</v>
      </c>
      <c r="B42" s="61" t="s">
        <v>130</v>
      </c>
      <c r="C42" s="103">
        <v>2</v>
      </c>
      <c r="D42" s="2" t="s">
        <v>16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2" t="s">
        <v>101</v>
      </c>
      <c r="B43" s="61" t="s">
        <v>166</v>
      </c>
      <c r="C43" s="103">
        <v>2</v>
      </c>
      <c r="D43" s="2" t="s">
        <v>15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2" t="s">
        <v>102</v>
      </c>
      <c r="B44" s="61" t="s">
        <v>131</v>
      </c>
      <c r="C44" s="103">
        <v>2</v>
      </c>
      <c r="D44" s="2" t="s">
        <v>16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2" t="s">
        <v>103</v>
      </c>
      <c r="B45" s="88" t="s">
        <v>174</v>
      </c>
      <c r="C45" s="103">
        <v>6</v>
      </c>
      <c r="D45" s="1" t="s">
        <v>16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2" t="s">
        <v>104</v>
      </c>
      <c r="B46" s="138" t="s">
        <v>178</v>
      </c>
      <c r="C46" s="103">
        <v>8</v>
      </c>
      <c r="D46" s="1" t="s">
        <v>15</v>
      </c>
      <c r="E46" s="3"/>
      <c r="F46" s="4"/>
      <c r="G46" s="4"/>
      <c r="H46" s="4"/>
      <c r="I46" s="4"/>
      <c r="J46" s="4"/>
      <c r="K46" s="50"/>
      <c r="L46" s="6"/>
      <c r="M46" s="12"/>
      <c r="N46" s="7"/>
      <c r="O46" s="18"/>
      <c r="P46" s="9"/>
      <c r="Q46" s="9"/>
    </row>
    <row r="47" spans="2:17" s="11" customFormat="1" ht="12" customHeight="1">
      <c r="B47" s="140" t="s">
        <v>17</v>
      </c>
      <c r="C47" s="137">
        <f>SUM(C39:C46)</f>
        <v>30</v>
      </c>
      <c r="D47" s="98">
        <f>COUNTIF(D37:D46,"e")</f>
        <v>3</v>
      </c>
      <c r="E47" s="99">
        <f>SUM(E39:E46)</f>
        <v>225</v>
      </c>
      <c r="F47" s="99">
        <f>SUM(F39:F46)</f>
        <v>54</v>
      </c>
      <c r="G47" s="99">
        <f>SUM(G39:G46)</f>
        <v>60</v>
      </c>
      <c r="H47" s="99">
        <f>SUM(H39:H46)</f>
        <v>111</v>
      </c>
      <c r="I47" s="99"/>
      <c r="J47" s="99">
        <f>SUM(J39:J46)</f>
        <v>6</v>
      </c>
      <c r="K47" s="105">
        <f>SUM(K39:K46)</f>
        <v>19</v>
      </c>
      <c r="L47" s="99">
        <f aca="true" t="shared" si="20" ref="L47:Q47">SUM(L39:L45)</f>
        <v>0</v>
      </c>
      <c r="M47" s="99">
        <f t="shared" si="20"/>
        <v>1</v>
      </c>
      <c r="N47" s="99">
        <f t="shared" si="20"/>
        <v>5</v>
      </c>
      <c r="O47" s="99">
        <f t="shared" si="20"/>
        <v>0</v>
      </c>
      <c r="P47" s="99">
        <f t="shared" si="20"/>
        <v>11.860000000000001</v>
      </c>
      <c r="Q47" s="99">
        <f t="shared" si="20"/>
        <v>0</v>
      </c>
    </row>
    <row r="48" spans="2:18" s="10" customFormat="1" ht="12" customHeight="1">
      <c r="B48" s="139" t="s">
        <v>19</v>
      </c>
      <c r="C48" s="151">
        <f>C15+C26+C37+C47</f>
        <v>120</v>
      </c>
      <c r="D48" s="106"/>
      <c r="E48" s="20">
        <f>E15+E26+E37+E47</f>
        <v>885</v>
      </c>
      <c r="F48" s="20">
        <f>F15+F26+F37+F47</f>
        <v>327</v>
      </c>
      <c r="G48" s="20">
        <f>G15+G26+G37+G47</f>
        <v>207</v>
      </c>
      <c r="H48" s="20">
        <f>H15+H26+H37+H47</f>
        <v>351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59"/>
    </row>
    <row r="49" spans="1:17" s="27" customFormat="1" ht="13.5">
      <c r="A49" s="66"/>
      <c r="B49" s="149" t="s">
        <v>20</v>
      </c>
      <c r="C49" s="148"/>
      <c r="D49" s="150"/>
      <c r="E49" s="107"/>
      <c r="F49" s="42">
        <f>(F48/E48)*100</f>
        <v>36.94915254237288</v>
      </c>
      <c r="G49" s="42">
        <f>(G48/E48)*100</f>
        <v>23.389830508474578</v>
      </c>
      <c r="H49" s="42">
        <f>(H48/E48)*100</f>
        <v>39.66101694915255</v>
      </c>
      <c r="I49" s="42"/>
      <c r="J49" s="23"/>
      <c r="K49" s="24"/>
      <c r="L49" s="25"/>
      <c r="M49" s="26"/>
      <c r="N49" s="26"/>
      <c r="P49" s="26"/>
      <c r="Q49" s="26"/>
    </row>
    <row r="50" spans="1:17" s="36" customFormat="1" ht="13.5">
      <c r="A50" s="67"/>
      <c r="B50" s="108" t="s">
        <v>69</v>
      </c>
      <c r="C50" s="44"/>
      <c r="D50" s="28"/>
      <c r="E50" s="29"/>
      <c r="F50" s="30"/>
      <c r="G50" s="31"/>
      <c r="H50" s="32"/>
      <c r="I50" s="33"/>
      <c r="J50" s="157"/>
      <c r="K50" s="157"/>
      <c r="L50" s="34"/>
      <c r="M50" s="35"/>
      <c r="N50" s="35"/>
      <c r="P50" s="35"/>
      <c r="Q50" s="35"/>
    </row>
    <row r="51" spans="1:17" s="36" customFormat="1" ht="13.5">
      <c r="A51" s="67"/>
      <c r="B51" s="110" t="s">
        <v>184</v>
      </c>
      <c r="C51" s="44"/>
      <c r="D51" s="28"/>
      <c r="E51" s="29"/>
      <c r="F51" s="30"/>
      <c r="G51" s="31"/>
      <c r="H51" s="32"/>
      <c r="I51" s="33"/>
      <c r="J51" s="109"/>
      <c r="K51" s="109"/>
      <c r="L51" s="34"/>
      <c r="M51" s="35"/>
      <c r="N51" s="35"/>
      <c r="P51" s="35"/>
      <c r="Q51" s="35"/>
    </row>
    <row r="52" spans="1:17" s="36" customFormat="1" ht="13.5">
      <c r="A52" s="67"/>
      <c r="B52" s="110" t="s">
        <v>188</v>
      </c>
      <c r="C52" s="44"/>
      <c r="D52" s="28"/>
      <c r="E52" s="29"/>
      <c r="F52" s="30"/>
      <c r="G52" s="31"/>
      <c r="H52" s="32"/>
      <c r="I52" s="33"/>
      <c r="J52" s="109"/>
      <c r="K52" s="109"/>
      <c r="L52" s="34"/>
      <c r="M52" s="35"/>
      <c r="N52" s="35"/>
      <c r="P52" s="35"/>
      <c r="Q52" s="35"/>
    </row>
    <row r="53" spans="1:17" s="36" customFormat="1" ht="13.5">
      <c r="A53" s="67"/>
      <c r="B53" s="133" t="s">
        <v>185</v>
      </c>
      <c r="C53" s="44"/>
      <c r="D53" s="28"/>
      <c r="E53" s="29"/>
      <c r="F53" s="30"/>
      <c r="G53" s="31"/>
      <c r="H53" s="32"/>
      <c r="I53" s="33"/>
      <c r="J53" s="109"/>
      <c r="K53" s="109"/>
      <c r="L53" s="34"/>
      <c r="M53" s="35"/>
      <c r="N53" s="35"/>
      <c r="P53" s="35"/>
      <c r="Q53" s="35"/>
    </row>
    <row r="54" spans="1:17" s="36" customFormat="1" ht="12" customHeight="1">
      <c r="A54" s="67"/>
      <c r="B54" s="111"/>
      <c r="C54" s="44"/>
      <c r="D54" s="28"/>
      <c r="E54" s="29"/>
      <c r="F54" s="30"/>
      <c r="G54" s="31"/>
      <c r="H54" s="32"/>
      <c r="I54" s="33"/>
      <c r="J54" s="109"/>
      <c r="K54" s="109"/>
      <c r="L54" s="34"/>
      <c r="M54" s="35"/>
      <c r="N54" s="35"/>
      <c r="P54" s="35"/>
      <c r="Q54" s="35"/>
    </row>
    <row r="55" spans="1:17" s="36" customFormat="1" ht="81.75" customHeight="1">
      <c r="A55" s="77" t="s">
        <v>71</v>
      </c>
      <c r="B55" s="112" t="s">
        <v>0</v>
      </c>
      <c r="C55" s="113" t="s">
        <v>1</v>
      </c>
      <c r="D55" s="114" t="s">
        <v>2</v>
      </c>
      <c r="E55" s="114" t="s">
        <v>3</v>
      </c>
      <c r="F55" s="115" t="s">
        <v>4</v>
      </c>
      <c r="G55" s="116" t="s">
        <v>5</v>
      </c>
      <c r="H55" s="116" t="s">
        <v>6</v>
      </c>
      <c r="I55" s="117" t="s">
        <v>7</v>
      </c>
      <c r="J55" s="115" t="s">
        <v>8</v>
      </c>
      <c r="K55" s="115" t="s">
        <v>9</v>
      </c>
      <c r="L55" s="34"/>
      <c r="M55" s="35"/>
      <c r="N55" s="35"/>
      <c r="P55" s="35"/>
      <c r="Q55" s="35"/>
    </row>
    <row r="56" spans="1:17" s="36" customFormat="1" ht="14.25" customHeight="1">
      <c r="A56" s="64"/>
      <c r="B56" s="153" t="s">
        <v>28</v>
      </c>
      <c r="C56" s="153"/>
      <c r="D56" s="153"/>
      <c r="E56" s="153"/>
      <c r="F56" s="153"/>
      <c r="G56" s="153"/>
      <c r="H56" s="153"/>
      <c r="I56" s="153"/>
      <c r="J56" s="153"/>
      <c r="K56" s="154"/>
      <c r="L56" s="34"/>
      <c r="M56" s="35"/>
      <c r="N56" s="35"/>
      <c r="P56" s="35"/>
      <c r="Q56" s="35"/>
    </row>
    <row r="57" spans="1:17" s="36" customFormat="1" ht="12" customHeight="1">
      <c r="A57" s="62" t="s">
        <v>176</v>
      </c>
      <c r="B57" s="61" t="s">
        <v>137</v>
      </c>
      <c r="C57" s="103">
        <v>5</v>
      </c>
      <c r="D57" s="1" t="s">
        <v>15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4"/>
      <c r="M57" s="35"/>
      <c r="N57" s="35"/>
      <c r="P57" s="35"/>
      <c r="Q57" s="35"/>
    </row>
    <row r="58" spans="1:17" s="36" customFormat="1" ht="12" customHeight="1">
      <c r="A58" s="62" t="s">
        <v>105</v>
      </c>
      <c r="B58" s="88" t="s">
        <v>154</v>
      </c>
      <c r="C58" s="103">
        <v>5</v>
      </c>
      <c r="D58" s="1" t="s">
        <v>15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4"/>
      <c r="M58" s="35"/>
      <c r="N58" s="35"/>
      <c r="P58" s="35"/>
      <c r="Q58" s="35"/>
    </row>
    <row r="59" spans="1:17" s="36" customFormat="1" ht="12" customHeight="1">
      <c r="A59" s="62" t="s">
        <v>106</v>
      </c>
      <c r="B59" s="61" t="s">
        <v>55</v>
      </c>
      <c r="C59" s="103">
        <v>5</v>
      </c>
      <c r="D59" s="1" t="s">
        <v>15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4"/>
      <c r="M59" s="35"/>
      <c r="N59" s="35"/>
      <c r="P59" s="35"/>
      <c r="Q59" s="35"/>
    </row>
    <row r="60" spans="1:17" s="36" customFormat="1" ht="12" customHeight="1">
      <c r="A60" s="132" t="s">
        <v>107</v>
      </c>
      <c r="B60" s="61" t="s">
        <v>56</v>
      </c>
      <c r="C60" s="103">
        <v>4</v>
      </c>
      <c r="D60" s="1" t="s">
        <v>16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4"/>
      <c r="M60" s="35"/>
      <c r="N60" s="35"/>
      <c r="P60" s="35"/>
      <c r="Q60" s="35"/>
    </row>
    <row r="61" spans="1:17" s="39" customFormat="1" ht="12" customHeight="1">
      <c r="A61" s="62" t="s">
        <v>108</v>
      </c>
      <c r="B61" s="61" t="s">
        <v>155</v>
      </c>
      <c r="C61" s="103">
        <v>2</v>
      </c>
      <c r="D61" s="1" t="s">
        <v>16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7"/>
      <c r="M61" s="38"/>
      <c r="N61" s="38"/>
      <c r="P61" s="38"/>
      <c r="Q61" s="38"/>
    </row>
    <row r="62" spans="1:17" s="36" customFormat="1" ht="12" customHeight="1">
      <c r="A62" s="62" t="s">
        <v>109</v>
      </c>
      <c r="B62" s="61" t="s">
        <v>156</v>
      </c>
      <c r="C62" s="103">
        <v>2</v>
      </c>
      <c r="D62" s="1" t="s">
        <v>16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4"/>
      <c r="M62" s="35"/>
      <c r="N62" s="35"/>
      <c r="P62" s="35"/>
      <c r="Q62" s="35"/>
    </row>
    <row r="63" spans="1:17" s="36" customFormat="1" ht="12" customHeight="1">
      <c r="A63" s="62" t="s">
        <v>110</v>
      </c>
      <c r="B63" s="61" t="s">
        <v>145</v>
      </c>
      <c r="C63" s="103">
        <v>3</v>
      </c>
      <c r="D63" s="1" t="s">
        <v>16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4"/>
      <c r="M63" s="35"/>
      <c r="N63" s="35"/>
      <c r="P63" s="35"/>
      <c r="Q63" s="35"/>
    </row>
    <row r="64" spans="1:11" ht="12.75">
      <c r="A64" s="62" t="s">
        <v>111</v>
      </c>
      <c r="B64" s="61" t="s">
        <v>157</v>
      </c>
      <c r="C64" s="103">
        <v>4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6" customFormat="1" ht="12" customHeight="1">
      <c r="A65" s="141"/>
      <c r="B65" s="97" t="s">
        <v>17</v>
      </c>
      <c r="C65" s="20">
        <f>SUM(C57:C64)</f>
        <v>30</v>
      </c>
      <c r="D65" s="98">
        <f>COUNTIF(D55:D64,"e")</f>
        <v>3</v>
      </c>
      <c r="E65" s="99">
        <f aca="true" t="shared" si="24" ref="E65:K65">SUM(E57:E64)</f>
        <v>225</v>
      </c>
      <c r="F65" s="99">
        <f t="shared" si="24"/>
        <v>72</v>
      </c>
      <c r="G65" s="99">
        <f t="shared" si="24"/>
        <v>51</v>
      </c>
      <c r="H65" s="99">
        <f t="shared" si="24"/>
        <v>102</v>
      </c>
      <c r="I65" s="99"/>
      <c r="J65" s="99">
        <f t="shared" si="24"/>
        <v>8</v>
      </c>
      <c r="K65" s="99">
        <f t="shared" si="24"/>
        <v>17</v>
      </c>
      <c r="L65" s="34"/>
      <c r="M65" s="35"/>
      <c r="N65" s="35"/>
      <c r="P65" s="35"/>
      <c r="Q65" s="35"/>
    </row>
    <row r="66" spans="1:17" s="36" customFormat="1" ht="12" customHeight="1">
      <c r="A66" s="141"/>
      <c r="B66" s="155" t="s">
        <v>31</v>
      </c>
      <c r="C66" s="155"/>
      <c r="D66" s="155"/>
      <c r="E66" s="155"/>
      <c r="F66" s="155"/>
      <c r="G66" s="155"/>
      <c r="H66" s="155"/>
      <c r="I66" s="155"/>
      <c r="J66" s="155"/>
      <c r="K66" s="156"/>
      <c r="L66" s="34"/>
      <c r="M66" s="35"/>
      <c r="N66" s="35"/>
      <c r="P66" s="35"/>
      <c r="Q66" s="35"/>
    </row>
    <row r="67" spans="1:17" s="39" customFormat="1" ht="12" customHeight="1">
      <c r="A67" s="62" t="s">
        <v>112</v>
      </c>
      <c r="B67" s="61" t="s">
        <v>146</v>
      </c>
      <c r="C67" s="103">
        <v>3</v>
      </c>
      <c r="D67" s="2" t="s">
        <v>15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7"/>
      <c r="M67" s="38"/>
      <c r="N67" s="38"/>
      <c r="P67" s="38"/>
      <c r="Q67" s="38"/>
    </row>
    <row r="68" spans="1:17" s="36" customFormat="1" ht="12" customHeight="1">
      <c r="A68" s="62" t="s">
        <v>113</v>
      </c>
      <c r="B68" s="61" t="s">
        <v>158</v>
      </c>
      <c r="C68" s="103">
        <v>3</v>
      </c>
      <c r="D68" s="1" t="s">
        <v>15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3">ROUNDUP(F68/9,0)</f>
        <v>1</v>
      </c>
      <c r="K68" s="4">
        <f aca="true" t="shared" si="27" ref="K68:K73">ROUNDUP((G68+H68+I68)/9,0)</f>
        <v>2</v>
      </c>
      <c r="L68" s="34"/>
      <c r="M68" s="35"/>
      <c r="N68" s="35"/>
      <c r="P68" s="35"/>
      <c r="Q68" s="35"/>
    </row>
    <row r="69" spans="1:17" s="39" customFormat="1" ht="12" customHeight="1">
      <c r="A69" s="62" t="s">
        <v>114</v>
      </c>
      <c r="B69" s="61" t="s">
        <v>58</v>
      </c>
      <c r="C69" s="103">
        <v>2</v>
      </c>
      <c r="D69" s="2" t="s">
        <v>16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7"/>
      <c r="M69" s="38"/>
      <c r="N69" s="38"/>
      <c r="P69" s="38"/>
      <c r="Q69" s="38"/>
    </row>
    <row r="70" spans="1:17" s="120" customFormat="1" ht="12.75">
      <c r="A70" s="63" t="s">
        <v>115</v>
      </c>
      <c r="B70" s="61" t="s">
        <v>159</v>
      </c>
      <c r="C70" s="103">
        <v>4</v>
      </c>
      <c r="D70" s="2" t="s">
        <v>16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18"/>
      <c r="M70" s="119"/>
      <c r="N70" s="119"/>
      <c r="P70" s="119"/>
      <c r="Q70" s="119"/>
    </row>
    <row r="71" spans="1:17" s="120" customFormat="1" ht="12.75">
      <c r="A71" s="62" t="s">
        <v>116</v>
      </c>
      <c r="B71" s="61" t="s">
        <v>160</v>
      </c>
      <c r="C71" s="103">
        <v>3</v>
      </c>
      <c r="D71" s="2" t="s">
        <v>16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18"/>
      <c r="M71" s="119"/>
      <c r="N71" s="119"/>
      <c r="P71" s="119"/>
      <c r="Q71" s="119"/>
    </row>
    <row r="72" spans="1:17" s="120" customFormat="1" ht="12.75">
      <c r="A72" s="63" t="s">
        <v>117</v>
      </c>
      <c r="B72" s="61" t="s">
        <v>161</v>
      </c>
      <c r="C72" s="103">
        <v>4</v>
      </c>
      <c r="D72" s="2" t="s">
        <v>16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18"/>
      <c r="M72" s="119"/>
      <c r="N72" s="119"/>
      <c r="P72" s="119"/>
      <c r="Q72" s="119"/>
    </row>
    <row r="73" spans="1:17" s="120" customFormat="1" ht="12.75">
      <c r="A73" s="62" t="s">
        <v>118</v>
      </c>
      <c r="B73" s="61" t="s">
        <v>138</v>
      </c>
      <c r="C73" s="103">
        <v>2</v>
      </c>
      <c r="D73" s="2" t="s">
        <v>16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18"/>
      <c r="M73" s="119"/>
      <c r="N73" s="119"/>
      <c r="P73" s="119"/>
      <c r="Q73" s="119"/>
    </row>
    <row r="74" spans="1:17" s="120" customFormat="1" ht="12.75">
      <c r="A74" s="63" t="s">
        <v>119</v>
      </c>
      <c r="B74" s="61" t="s">
        <v>178</v>
      </c>
      <c r="C74" s="103">
        <v>8</v>
      </c>
      <c r="D74" s="2" t="s">
        <v>15</v>
      </c>
      <c r="E74" s="3"/>
      <c r="F74" s="3"/>
      <c r="G74" s="3"/>
      <c r="H74" s="5"/>
      <c r="I74" s="3"/>
      <c r="J74" s="3"/>
      <c r="K74" s="4"/>
      <c r="L74" s="118"/>
      <c r="M74" s="119"/>
      <c r="N74" s="119"/>
      <c r="P74" s="119"/>
      <c r="Q74" s="119"/>
    </row>
    <row r="75" spans="1:17" s="120" customFormat="1" ht="12.75">
      <c r="A75" s="62" t="s">
        <v>120</v>
      </c>
      <c r="B75" s="61" t="s">
        <v>142</v>
      </c>
      <c r="C75" s="103">
        <v>1</v>
      </c>
      <c r="D75" s="2" t="s">
        <v>16</v>
      </c>
      <c r="E75" s="4">
        <f t="shared" si="25"/>
        <v>9</v>
      </c>
      <c r="F75" s="4"/>
      <c r="G75" s="3"/>
      <c r="H75" s="5">
        <v>9</v>
      </c>
      <c r="I75" s="3"/>
      <c r="J75" s="3">
        <f>ROUNDUP(F75/9,0)</f>
        <v>0</v>
      </c>
      <c r="K75" s="4">
        <f>ROUNDUP((G75+H75+I75)/9,0)</f>
        <v>1</v>
      </c>
      <c r="L75" s="118"/>
      <c r="M75" s="119"/>
      <c r="N75" s="119"/>
      <c r="P75" s="119"/>
      <c r="Q75" s="119"/>
    </row>
    <row r="76" spans="1:17" s="120" customFormat="1" ht="13.5">
      <c r="A76" s="134"/>
      <c r="B76" s="97" t="s">
        <v>17</v>
      </c>
      <c r="C76" s="20">
        <f>SUM(C67:C75)</f>
        <v>30</v>
      </c>
      <c r="D76" s="98">
        <f>COUNTIF(D67:D75,"e")</f>
        <v>3</v>
      </c>
      <c r="E76" s="99">
        <f>SUM(E67:E75)</f>
        <v>201</v>
      </c>
      <c r="F76" s="99">
        <f>SUM(F67:F75)</f>
        <v>63</v>
      </c>
      <c r="G76" s="99">
        <f>SUM(G67:G75)</f>
        <v>43</v>
      </c>
      <c r="H76" s="99">
        <f>SUM(H67:H75)</f>
        <v>95</v>
      </c>
      <c r="I76" s="99"/>
      <c r="J76" s="99">
        <f>SUM(J67:J75)</f>
        <v>7</v>
      </c>
      <c r="K76" s="99">
        <f>SUM(K67:K75)</f>
        <v>16</v>
      </c>
      <c r="L76" s="118"/>
      <c r="M76" s="119"/>
      <c r="N76" s="119"/>
      <c r="P76" s="119"/>
      <c r="Q76" s="119"/>
    </row>
    <row r="77" spans="1:17" s="120" customFormat="1" ht="13.5">
      <c r="A77" s="134"/>
      <c r="B77" s="155" t="s">
        <v>32</v>
      </c>
      <c r="C77" s="155"/>
      <c r="D77" s="155"/>
      <c r="E77" s="155"/>
      <c r="F77" s="155"/>
      <c r="G77" s="155"/>
      <c r="H77" s="155"/>
      <c r="I77" s="155"/>
      <c r="J77" s="155"/>
      <c r="K77" s="156"/>
      <c r="L77" s="118"/>
      <c r="M77" s="119"/>
      <c r="N77" s="119"/>
      <c r="P77" s="119"/>
      <c r="Q77" s="119"/>
    </row>
    <row r="78" spans="1:17" s="120" customFormat="1" ht="12.75">
      <c r="A78" s="63" t="s">
        <v>121</v>
      </c>
      <c r="B78" s="61" t="s">
        <v>162</v>
      </c>
      <c r="C78" s="103">
        <v>2</v>
      </c>
      <c r="D78" s="2" t="s">
        <v>15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18"/>
      <c r="M78" s="119"/>
      <c r="N78" s="119"/>
      <c r="P78" s="119"/>
      <c r="Q78" s="119"/>
    </row>
    <row r="79" spans="1:17" s="120" customFormat="1" ht="12.75">
      <c r="A79" s="62" t="s">
        <v>122</v>
      </c>
      <c r="B79" s="61" t="s">
        <v>139</v>
      </c>
      <c r="C79" s="103">
        <v>3</v>
      </c>
      <c r="D79" s="2" t="s">
        <v>16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18"/>
      <c r="M79" s="119"/>
      <c r="N79" s="119"/>
      <c r="P79" s="119"/>
      <c r="Q79" s="119"/>
    </row>
    <row r="80" spans="1:17" s="120" customFormat="1" ht="12.75">
      <c r="A80" s="63" t="s">
        <v>123</v>
      </c>
      <c r="B80" s="61" t="s">
        <v>175</v>
      </c>
      <c r="C80" s="103">
        <v>3</v>
      </c>
      <c r="D80" s="2" t="s">
        <v>15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18"/>
      <c r="M80" s="119"/>
      <c r="N80" s="119"/>
      <c r="P80" s="119"/>
      <c r="Q80" s="119"/>
    </row>
    <row r="81" spans="1:17" s="120" customFormat="1" ht="12.75">
      <c r="A81" s="62" t="s">
        <v>124</v>
      </c>
      <c r="B81" s="61" t="s">
        <v>177</v>
      </c>
      <c r="C81" s="103">
        <v>3</v>
      </c>
      <c r="D81" s="2" t="s">
        <v>16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18"/>
      <c r="M81" s="119"/>
      <c r="N81" s="119"/>
      <c r="P81" s="119"/>
      <c r="Q81" s="119"/>
    </row>
    <row r="82" spans="1:17" s="120" customFormat="1" ht="12.75">
      <c r="A82" s="62" t="s">
        <v>125</v>
      </c>
      <c r="B82" s="61" t="s">
        <v>163</v>
      </c>
      <c r="C82" s="103">
        <v>3</v>
      </c>
      <c r="D82" s="2" t="s">
        <v>16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18"/>
      <c r="M82" s="119"/>
      <c r="N82" s="119"/>
      <c r="P82" s="119"/>
      <c r="Q82" s="119"/>
    </row>
    <row r="83" spans="1:17" s="120" customFormat="1" ht="12.75">
      <c r="A83" s="62" t="s">
        <v>126</v>
      </c>
      <c r="B83" s="61" t="s">
        <v>57</v>
      </c>
      <c r="C83" s="103">
        <v>4</v>
      </c>
      <c r="D83" s="2" t="s">
        <v>16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18"/>
      <c r="M83" s="119"/>
      <c r="N83" s="119"/>
      <c r="P83" s="119"/>
      <c r="Q83" s="119"/>
    </row>
    <row r="84" spans="1:17" s="120" customFormat="1" ht="12.75">
      <c r="A84" s="62" t="s">
        <v>127</v>
      </c>
      <c r="B84" s="61" t="s">
        <v>140</v>
      </c>
      <c r="C84" s="103">
        <v>2</v>
      </c>
      <c r="D84" s="2" t="s">
        <v>16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18"/>
      <c r="M84" s="119"/>
      <c r="N84" s="119"/>
      <c r="P84" s="119"/>
      <c r="Q84" s="119"/>
    </row>
    <row r="85" spans="1:17" s="120" customFormat="1" ht="12.75">
      <c r="A85" s="62" t="s">
        <v>128</v>
      </c>
      <c r="B85" s="142" t="s">
        <v>59</v>
      </c>
      <c r="C85" s="103">
        <v>10</v>
      </c>
      <c r="D85" s="2" t="s">
        <v>15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18"/>
      <c r="M85" s="119"/>
      <c r="N85" s="119"/>
      <c r="P85" s="119"/>
      <c r="Q85" s="119"/>
    </row>
    <row r="86" spans="1:11" ht="13.5">
      <c r="A86" s="65"/>
      <c r="B86" s="140" t="s">
        <v>17</v>
      </c>
      <c r="C86" s="137">
        <f>SUM(C78:C85)</f>
        <v>30</v>
      </c>
      <c r="D86" s="98">
        <f>COUNTIF(D78:D85,"e")</f>
        <v>3</v>
      </c>
      <c r="E86" s="99">
        <f>SUM(E78:E85)</f>
        <v>189</v>
      </c>
      <c r="F86" s="99">
        <f>SUM(F78:F85)</f>
        <v>54</v>
      </c>
      <c r="G86" s="99">
        <f>SUM(G78:G85)</f>
        <v>39</v>
      </c>
      <c r="H86" s="99">
        <f>SUM(H78:H85)</f>
        <v>96</v>
      </c>
      <c r="I86" s="121"/>
      <c r="J86" s="122">
        <f>SUM(J78:J85)</f>
        <v>6</v>
      </c>
      <c r="K86" s="122">
        <f>SUM(K78:K85)</f>
        <v>15</v>
      </c>
    </row>
    <row r="87" spans="1:11" ht="13.5">
      <c r="A87" s="65"/>
      <c r="B87" s="144" t="s">
        <v>37</v>
      </c>
      <c r="C87" s="137">
        <f>C65+C76+C86</f>
        <v>90</v>
      </c>
      <c r="D87" s="20"/>
      <c r="E87" s="20">
        <f>E65+E76+E86</f>
        <v>615</v>
      </c>
      <c r="F87" s="20">
        <f>F65+F76+F86</f>
        <v>189</v>
      </c>
      <c r="G87" s="20">
        <f>G65+G76+G86</f>
        <v>133</v>
      </c>
      <c r="H87" s="20">
        <f>H65+H76+H86</f>
        <v>293</v>
      </c>
      <c r="I87" s="122"/>
      <c r="J87" s="51"/>
      <c r="K87" s="52"/>
    </row>
    <row r="88" spans="1:11" ht="13.5">
      <c r="A88" s="123"/>
      <c r="B88" s="143" t="s">
        <v>21</v>
      </c>
      <c r="C88" s="147">
        <f>C15+C26+C37+C47+C65+C76+C86</f>
        <v>210</v>
      </c>
      <c r="D88" s="20"/>
      <c r="E88" s="20">
        <f>E15+E26+E37+E47+E65+E76+E86</f>
        <v>1500</v>
      </c>
      <c r="F88" s="20">
        <f>F15+F26+F37+F47+F65+F76+F86</f>
        <v>516</v>
      </c>
      <c r="G88" s="20">
        <f>G15+G26+G37+G47+G65+G76+G86</f>
        <v>340</v>
      </c>
      <c r="H88" s="20">
        <f>H15+H26+H37+H47+H65+H76+H86</f>
        <v>644</v>
      </c>
      <c r="I88" s="20"/>
      <c r="J88" s="21"/>
      <c r="K88" s="21"/>
    </row>
    <row r="89" spans="1:11" ht="13.5">
      <c r="A89" s="123"/>
      <c r="B89" s="145" t="s">
        <v>22</v>
      </c>
      <c r="C89" s="148"/>
      <c r="D89" s="146"/>
      <c r="E89" s="107"/>
      <c r="F89" s="42">
        <f>(F88/E88)*100</f>
        <v>34.4</v>
      </c>
      <c r="G89" s="42">
        <f>(G88/E88)*100</f>
        <v>22.666666666666664</v>
      </c>
      <c r="H89" s="42">
        <f>(H88/E88)*100</f>
        <v>42.93333333333334</v>
      </c>
      <c r="I89" s="42"/>
      <c r="J89" s="23"/>
      <c r="K89" s="24"/>
    </row>
    <row r="90" ht="12.75">
      <c r="K90" s="76"/>
    </row>
    <row r="91" spans="2:11" ht="12.75">
      <c r="B91" s="108" t="s">
        <v>69</v>
      </c>
      <c r="K91" s="76"/>
    </row>
    <row r="92" spans="2:11" ht="12.75">
      <c r="B92" s="95" t="s">
        <v>183</v>
      </c>
      <c r="K92" s="76"/>
    </row>
    <row r="93" ht="12.75">
      <c r="K93" s="76"/>
    </row>
    <row r="94" ht="12.75">
      <c r="K94" s="76"/>
    </row>
    <row r="95" spans="2:11" ht="12.75">
      <c r="B95" s="126"/>
      <c r="K95" s="76"/>
    </row>
    <row r="96" spans="2:11" ht="12.75">
      <c r="B96" s="126"/>
      <c r="C96" s="127"/>
      <c r="K96" s="76"/>
    </row>
    <row r="97" spans="2:11" ht="12.75">
      <c r="B97" s="126"/>
      <c r="C97" s="127"/>
      <c r="K97" s="76"/>
    </row>
    <row r="98" spans="2:11" ht="12.75">
      <c r="B98" s="126"/>
      <c r="C98" s="127"/>
      <c r="K98" s="76"/>
    </row>
    <row r="99" ht="12.75">
      <c r="K99" s="76"/>
    </row>
    <row r="100" ht="12.75">
      <c r="K100" s="76"/>
    </row>
    <row r="101" ht="12.75">
      <c r="K101" s="76"/>
    </row>
    <row r="102" ht="12.75">
      <c r="K102" s="76"/>
    </row>
    <row r="103" ht="12.75">
      <c r="K103" s="76"/>
    </row>
    <row r="104" ht="12.75">
      <c r="K104" s="76"/>
    </row>
    <row r="105" ht="12.75">
      <c r="K105" s="76"/>
    </row>
    <row r="106" ht="12.75">
      <c r="K106" s="76"/>
    </row>
    <row r="107" ht="12.75">
      <c r="K107" s="76"/>
    </row>
    <row r="108" ht="12.75">
      <c r="K108" s="76"/>
    </row>
    <row r="109" ht="12.75">
      <c r="K109" s="76"/>
    </row>
    <row r="110" ht="12.75">
      <c r="K110" s="76"/>
    </row>
    <row r="111" ht="12.75">
      <c r="K111" s="76"/>
    </row>
    <row r="112" ht="12.75">
      <c r="K112" s="76"/>
    </row>
    <row r="113" ht="12.75">
      <c r="K113" s="76"/>
    </row>
    <row r="114" ht="12.75">
      <c r="K114" s="76"/>
    </row>
    <row r="115" ht="12.75">
      <c r="K115" s="76"/>
    </row>
    <row r="116" ht="12.75">
      <c r="K116" s="76"/>
    </row>
    <row r="117" ht="12.75">
      <c r="K117" s="76"/>
    </row>
    <row r="118" ht="12.75">
      <c r="K118" s="76"/>
    </row>
    <row r="119" ht="12.75">
      <c r="K119" s="76"/>
    </row>
    <row r="120" ht="12.75">
      <c r="K120" s="76"/>
    </row>
    <row r="121" ht="12.75">
      <c r="K121" s="76"/>
    </row>
    <row r="122" ht="12.75">
      <c r="K122" s="76"/>
    </row>
    <row r="123" ht="12.75">
      <c r="K123" s="76"/>
    </row>
    <row r="124" ht="12.75">
      <c r="K124" s="76"/>
    </row>
    <row r="125" ht="12.75">
      <c r="K125" s="76"/>
    </row>
    <row r="126" ht="12.75">
      <c r="K126" s="76"/>
    </row>
    <row r="127" ht="12.75">
      <c r="K127" s="76"/>
    </row>
    <row r="128" ht="12.75">
      <c r="K128" s="76"/>
    </row>
    <row r="129" ht="12.75">
      <c r="K129" s="76"/>
    </row>
    <row r="130" ht="12.75">
      <c r="K130" s="76"/>
    </row>
    <row r="131" ht="12.75">
      <c r="K131" s="76"/>
    </row>
    <row r="132" ht="12.75">
      <c r="K132" s="76"/>
    </row>
    <row r="133" ht="12.75">
      <c r="K133" s="76"/>
    </row>
    <row r="134" ht="12.75">
      <c r="K134" s="76"/>
    </row>
    <row r="135" ht="12.75">
      <c r="K135" s="76"/>
    </row>
    <row r="136" ht="12.75">
      <c r="K136" s="76"/>
    </row>
    <row r="137" ht="12.75">
      <c r="K137" s="76"/>
    </row>
    <row r="138" ht="12.75">
      <c r="K138" s="76"/>
    </row>
    <row r="139" ht="12.75">
      <c r="K139" s="76"/>
    </row>
    <row r="140" ht="12.75">
      <c r="K140" s="76"/>
    </row>
    <row r="141" ht="12.75">
      <c r="K141" s="76"/>
    </row>
    <row r="142" ht="12.75">
      <c r="K142" s="76"/>
    </row>
    <row r="143" ht="12.75">
      <c r="K143" s="76"/>
    </row>
    <row r="144" ht="12.75">
      <c r="K144" s="76"/>
    </row>
    <row r="145" ht="12.75">
      <c r="K145" s="76"/>
    </row>
    <row r="146" ht="12.75">
      <c r="K146" s="76"/>
    </row>
    <row r="147" ht="12.75">
      <c r="K147" s="76"/>
    </row>
    <row r="148" ht="12.75">
      <c r="K148" s="76"/>
    </row>
    <row r="149" ht="12.75">
      <c r="K149" s="76"/>
    </row>
    <row r="150" ht="12.75">
      <c r="K150" s="76"/>
    </row>
    <row r="151" ht="12.75">
      <c r="K151" s="76"/>
    </row>
    <row r="152" ht="12.75">
      <c r="K152" s="76"/>
    </row>
    <row r="153" ht="12.75">
      <c r="K153" s="76"/>
    </row>
    <row r="154" ht="12.75">
      <c r="K154" s="76"/>
    </row>
    <row r="155" ht="12.75">
      <c r="K155" s="76"/>
    </row>
    <row r="156" ht="12.75">
      <c r="K156" s="76"/>
    </row>
    <row r="157" ht="12.75">
      <c r="K157" s="76"/>
    </row>
    <row r="158" ht="12.75">
      <c r="K158" s="76"/>
    </row>
    <row r="159" ht="12.75">
      <c r="K159" s="76"/>
    </row>
    <row r="160" ht="12.75">
      <c r="K160" s="76"/>
    </row>
    <row r="161" ht="12.75">
      <c r="K161" s="76"/>
    </row>
    <row r="162" ht="12.75">
      <c r="K162" s="76"/>
    </row>
    <row r="163" ht="12.75">
      <c r="K163" s="76"/>
    </row>
    <row r="164" ht="12.75">
      <c r="K164" s="76"/>
    </row>
    <row r="165" ht="12.75">
      <c r="K165" s="76"/>
    </row>
    <row r="166" ht="12.75">
      <c r="K166" s="76"/>
    </row>
    <row r="167" ht="12.75">
      <c r="K167" s="76"/>
    </row>
    <row r="168" ht="12.75">
      <c r="K168" s="76"/>
    </row>
    <row r="169" ht="12.75">
      <c r="K169" s="76"/>
    </row>
    <row r="170" ht="12.75">
      <c r="K170" s="76"/>
    </row>
    <row r="171" ht="12.75">
      <c r="K171" s="76"/>
    </row>
    <row r="172" ht="12.75">
      <c r="K172" s="76"/>
    </row>
    <row r="173" ht="12.75">
      <c r="K173" s="76"/>
    </row>
    <row r="174" ht="12.75">
      <c r="K174" s="76"/>
    </row>
    <row r="175" ht="12.75">
      <c r="K175" s="76"/>
    </row>
    <row r="176" ht="12.75">
      <c r="K176" s="76"/>
    </row>
    <row r="177" ht="12.75">
      <c r="K177" s="76"/>
    </row>
    <row r="178" ht="12.75">
      <c r="K178" s="76"/>
    </row>
    <row r="179" ht="12.75">
      <c r="K179" s="76"/>
    </row>
    <row r="180" ht="12.75">
      <c r="K180" s="76"/>
    </row>
    <row r="181" ht="12.75">
      <c r="K181" s="76"/>
    </row>
    <row r="182" ht="12.75">
      <c r="K182" s="76"/>
    </row>
    <row r="183" ht="12.75">
      <c r="K183" s="76"/>
    </row>
    <row r="184" ht="12.75">
      <c r="K184" s="76"/>
    </row>
    <row r="185" ht="12.75">
      <c r="K185" s="76"/>
    </row>
    <row r="186" ht="12.75">
      <c r="K186" s="76"/>
    </row>
    <row r="187" ht="12.75">
      <c r="K187" s="76"/>
    </row>
    <row r="188" ht="12.75">
      <c r="K188" s="76"/>
    </row>
    <row r="189" ht="12.75">
      <c r="K189" s="76"/>
    </row>
    <row r="190" ht="12.75">
      <c r="K190" s="76"/>
    </row>
    <row r="191" ht="12.75">
      <c r="K191" s="76"/>
    </row>
    <row r="192" ht="12.75">
      <c r="K192" s="76"/>
    </row>
    <row r="193" ht="12.75">
      <c r="K193" s="76"/>
    </row>
    <row r="194" ht="12.75">
      <c r="K194" s="76"/>
    </row>
    <row r="195" ht="12.75">
      <c r="K195" s="76"/>
    </row>
    <row r="196" ht="12.75">
      <c r="K196" s="76"/>
    </row>
    <row r="197" ht="12.75">
      <c r="K197" s="76"/>
    </row>
    <row r="198" ht="12.75">
      <c r="K198" s="76"/>
    </row>
    <row r="199" ht="12.75">
      <c r="K199" s="76"/>
    </row>
    <row r="200" ht="12.75">
      <c r="K200" s="76"/>
    </row>
    <row r="201" ht="12.75">
      <c r="K201" s="76"/>
    </row>
    <row r="202" ht="12.75">
      <c r="K202" s="76"/>
    </row>
    <row r="203" ht="12.75">
      <c r="K203" s="76"/>
    </row>
    <row r="204" ht="12.75">
      <c r="K204" s="76"/>
    </row>
    <row r="205" ht="12.75">
      <c r="K205" s="76"/>
    </row>
    <row r="206" ht="12.75">
      <c r="K206" s="76"/>
    </row>
    <row r="207" ht="12.75">
      <c r="K207" s="76"/>
    </row>
    <row r="208" ht="12.75">
      <c r="K208" s="76"/>
    </row>
    <row r="209" ht="12.75">
      <c r="K209" s="76"/>
    </row>
    <row r="210" ht="12.75">
      <c r="K210" s="76"/>
    </row>
    <row r="211" ht="12.75">
      <c r="K211" s="76"/>
    </row>
    <row r="212" ht="12.75">
      <c r="K212" s="76"/>
    </row>
    <row r="213" ht="12.75">
      <c r="K213" s="76"/>
    </row>
    <row r="214" ht="12.75">
      <c r="K214" s="76"/>
    </row>
    <row r="215" ht="12.75">
      <c r="K215" s="76"/>
    </row>
    <row r="216" ht="12.75">
      <c r="K216" s="76"/>
    </row>
    <row r="217" ht="12.75">
      <c r="K217" s="76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A10">
      <selection activeCell="M18" sqref="M18"/>
    </sheetView>
  </sheetViews>
  <sheetFormatPr defaultColWidth="12.57421875" defaultRowHeight="12.75"/>
  <cols>
    <col min="1" max="1" width="5.5742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45.75" customHeight="1">
      <c r="A2" s="158" t="s">
        <v>190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54" customHeight="1">
      <c r="A3" s="167" t="s">
        <v>144</v>
      </c>
      <c r="B3" s="168"/>
      <c r="C3" s="125" t="s">
        <v>1</v>
      </c>
      <c r="D3" s="114" t="s">
        <v>2</v>
      </c>
      <c r="E3" s="114" t="s">
        <v>3</v>
      </c>
      <c r="F3" s="115" t="s">
        <v>4</v>
      </c>
      <c r="G3" s="116" t="s">
        <v>5</v>
      </c>
      <c r="H3" s="116" t="s">
        <v>6</v>
      </c>
      <c r="I3" s="117" t="s">
        <v>7</v>
      </c>
      <c r="J3" s="114" t="s">
        <v>29</v>
      </c>
      <c r="K3" s="117" t="s">
        <v>30</v>
      </c>
    </row>
    <row r="4" spans="1:11" ht="18.75" customHeight="1">
      <c r="A4" s="163" t="s">
        <v>168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8.75" customHeight="1">
      <c r="A5" s="169" t="s">
        <v>181</v>
      </c>
      <c r="B5" s="162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ROUNDUP(F5/9,0)</f>
        <v>2</v>
      </c>
      <c r="K5" s="4">
        <f>ROUNDUP((G5+H5+I5)/9,0)</f>
        <v>0</v>
      </c>
    </row>
    <row r="6" spans="1:11" ht="18.75" customHeight="1">
      <c r="A6" s="161" t="s">
        <v>62</v>
      </c>
      <c r="B6" s="162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ROUNDUP(F6/9,0)</f>
        <v>2</v>
      </c>
      <c r="K6" s="4">
        <f>ROUNDUP((G6+H6+I6)/9,0)</f>
        <v>0</v>
      </c>
    </row>
    <row r="7" spans="1:11" ht="18.75" customHeight="1">
      <c r="A7" s="163" t="s">
        <v>169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1" ht="18.75" customHeight="1">
      <c r="A8" s="161" t="s">
        <v>39</v>
      </c>
      <c r="B8" s="162"/>
      <c r="C8" s="1">
        <v>5</v>
      </c>
      <c r="D8" s="2" t="s">
        <v>15</v>
      </c>
      <c r="E8" s="3">
        <v>36</v>
      </c>
      <c r="F8" s="3">
        <v>18</v>
      </c>
      <c r="G8" s="3">
        <v>18</v>
      </c>
      <c r="H8" s="5"/>
      <c r="I8" s="3"/>
      <c r="J8" s="3">
        <f>ROUNDUP(F8/9,0)</f>
        <v>2</v>
      </c>
      <c r="K8" s="4">
        <f>ROUNDUP((G8+H8+I8)/9,0)</f>
        <v>2</v>
      </c>
    </row>
    <row r="9" spans="1:11" ht="18.75" customHeight="1">
      <c r="A9" s="161" t="s">
        <v>133</v>
      </c>
      <c r="B9" s="162"/>
      <c r="C9" s="1">
        <v>5</v>
      </c>
      <c r="D9" s="2" t="s">
        <v>15</v>
      </c>
      <c r="E9" s="3">
        <v>36</v>
      </c>
      <c r="F9" s="3">
        <v>18</v>
      </c>
      <c r="G9" s="3">
        <v>18</v>
      </c>
      <c r="H9" s="5"/>
      <c r="I9" s="3"/>
      <c r="J9" s="3">
        <f>ROUNDUP(F9/9,0)</f>
        <v>2</v>
      </c>
      <c r="K9" s="4">
        <f>ROUNDUP((G9+H9+I9)/9,0)</f>
        <v>2</v>
      </c>
    </row>
    <row r="10" spans="1:11" ht="18.75" customHeight="1">
      <c r="A10" s="163" t="s">
        <v>186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ht="18.75" customHeight="1">
      <c r="A11" s="161" t="s">
        <v>147</v>
      </c>
      <c r="B11" s="162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/>
      <c r="H11" s="5"/>
      <c r="I11" s="3"/>
      <c r="J11" s="3">
        <f aca="true" t="shared" si="1" ref="J11:J16">ROUNDUP(F11/9,0)</f>
        <v>1</v>
      </c>
      <c r="K11" s="4">
        <f aca="true" t="shared" si="2" ref="K11:K16">ROUNDUP((G11+H11+I11)/9,0)</f>
        <v>0</v>
      </c>
    </row>
    <row r="12" spans="1:11" ht="18.75" customHeight="1">
      <c r="A12" s="161" t="s">
        <v>148</v>
      </c>
      <c r="B12" s="162"/>
      <c r="C12" s="1">
        <v>1</v>
      </c>
      <c r="D12" s="2" t="s">
        <v>16</v>
      </c>
      <c r="E12" s="3">
        <f t="shared" si="0"/>
        <v>9</v>
      </c>
      <c r="F12" s="3">
        <v>9</v>
      </c>
      <c r="G12" s="3"/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1" t="s">
        <v>149</v>
      </c>
      <c r="B13" s="162"/>
      <c r="C13" s="1">
        <v>1</v>
      </c>
      <c r="D13" s="2" t="s">
        <v>16</v>
      </c>
      <c r="E13" s="3">
        <f t="shared" si="0"/>
        <v>9</v>
      </c>
      <c r="F13" s="3">
        <v>9</v>
      </c>
      <c r="G13" s="3"/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1" t="s">
        <v>150</v>
      </c>
      <c r="B14" s="162"/>
      <c r="C14" s="1">
        <v>1</v>
      </c>
      <c r="D14" s="2" t="s">
        <v>16</v>
      </c>
      <c r="E14" s="3">
        <f t="shared" si="0"/>
        <v>9</v>
      </c>
      <c r="F14" s="3">
        <v>9</v>
      </c>
      <c r="G14" s="3"/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1" t="s">
        <v>151</v>
      </c>
      <c r="B15" s="162"/>
      <c r="C15" s="1">
        <v>1</v>
      </c>
      <c r="D15" s="2" t="s">
        <v>16</v>
      </c>
      <c r="E15" s="3">
        <f t="shared" si="0"/>
        <v>9</v>
      </c>
      <c r="F15" s="3">
        <v>9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1" t="s">
        <v>153</v>
      </c>
      <c r="B16" s="162"/>
      <c r="C16" s="1">
        <v>1</v>
      </c>
      <c r="D16" s="2" t="s">
        <v>16</v>
      </c>
      <c r="E16" s="3">
        <f t="shared" si="0"/>
        <v>9</v>
      </c>
      <c r="F16" s="3">
        <v>9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3" t="s">
        <v>170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5"/>
    </row>
    <row r="18" spans="1:11" ht="18.75" customHeight="1">
      <c r="A18" s="161" t="s">
        <v>143</v>
      </c>
      <c r="B18" s="162"/>
      <c r="C18" s="1">
        <v>4</v>
      </c>
      <c r="D18" s="2" t="s">
        <v>16</v>
      </c>
      <c r="E18" s="3">
        <f>SUM(F18:I18)</f>
        <v>36</v>
      </c>
      <c r="F18" s="3">
        <v>18</v>
      </c>
      <c r="G18" s="3">
        <v>18</v>
      </c>
      <c r="H18" s="5"/>
      <c r="I18" s="3"/>
      <c r="J18" s="3">
        <f>ROUNDUP(F18/9,0)</f>
        <v>2</v>
      </c>
      <c r="K18" s="4">
        <f>ROUNDUP((G18+H18+I18)/9,0)</f>
        <v>2</v>
      </c>
    </row>
    <row r="19" spans="1:11" ht="18.75" customHeight="1">
      <c r="A19" s="161" t="s">
        <v>141</v>
      </c>
      <c r="B19" s="162"/>
      <c r="C19" s="1">
        <v>4</v>
      </c>
      <c r="D19" s="2" t="s">
        <v>16</v>
      </c>
      <c r="E19" s="3">
        <f>SUM(F19:I19)</f>
        <v>36</v>
      </c>
      <c r="F19" s="3">
        <v>18</v>
      </c>
      <c r="G19" s="3">
        <v>18</v>
      </c>
      <c r="H19" s="5"/>
      <c r="I19" s="3"/>
      <c r="J19" s="3">
        <f>ROUNDUP(F19/9,0)</f>
        <v>2</v>
      </c>
      <c r="K19" s="4">
        <f>ROUNDUP((G19+H19+I19)/9,0)</f>
        <v>2</v>
      </c>
    </row>
    <row r="20" spans="1:11" ht="18.75" customHeight="1">
      <c r="A20" s="163" t="s">
        <v>171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18.75" customHeight="1">
      <c r="A21" s="161" t="s">
        <v>53</v>
      </c>
      <c r="B21" s="162"/>
      <c r="C21" s="1">
        <v>3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ROUNDUP(F21/9,0)</f>
        <v>1</v>
      </c>
      <c r="K21" s="4">
        <f>ROUNDUP((G21+H21+I21)/9,0)</f>
        <v>2</v>
      </c>
    </row>
    <row r="22" spans="1:11" ht="18.75" customHeight="1">
      <c r="A22" s="161" t="s">
        <v>136</v>
      </c>
      <c r="B22" s="162"/>
      <c r="C22" s="1">
        <v>3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ROUNDUP(F22/9,0)</f>
        <v>1</v>
      </c>
      <c r="K22" s="4">
        <f>ROUNDUP((G22+H22+I22)/9,0)</f>
        <v>2</v>
      </c>
    </row>
    <row r="23" spans="1:11" ht="18.75" customHeight="1">
      <c r="A23" s="163" t="s">
        <v>172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8.75" customHeight="1">
      <c r="A24" s="161" t="s">
        <v>173</v>
      </c>
      <c r="B24" s="162"/>
      <c r="C24" s="1">
        <v>3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ROUNDUP(F24/9,0)</f>
        <v>1</v>
      </c>
      <c r="K24" s="4">
        <f>ROUNDUP((G24+H24+I24)/9,0)</f>
        <v>2</v>
      </c>
    </row>
    <row r="25" spans="1:11" ht="18.75" customHeight="1">
      <c r="A25" s="161" t="s">
        <v>182</v>
      </c>
      <c r="B25" s="162"/>
      <c r="C25" s="1">
        <v>3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ROUNDUP(F25/9,0)</f>
        <v>1</v>
      </c>
      <c r="K25" s="4">
        <f>ROUNDUP((G25+H25+I25)/9,0)</f>
        <v>2</v>
      </c>
    </row>
    <row r="26" spans="1:11" ht="18.75" customHeight="1">
      <c r="A26" s="163" t="s">
        <v>187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1" ht="18.75" customHeight="1">
      <c r="A27" s="161" t="s">
        <v>64</v>
      </c>
      <c r="B27" s="162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ROUNDUP(F27/9,0)</f>
        <v>1</v>
      </c>
      <c r="K27" s="4">
        <f>ROUNDUP((G27+H27+I27)/9,0)</f>
        <v>1</v>
      </c>
    </row>
    <row r="28" spans="1:11" ht="18.75" customHeight="1">
      <c r="A28" s="161" t="s">
        <v>70</v>
      </c>
      <c r="B28" s="162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ROUNDUP(F28/9,0)</f>
        <v>1</v>
      </c>
      <c r="K28" s="4">
        <f>ROUNDUP((G28+H28+I28)/9,0)</f>
        <v>1</v>
      </c>
    </row>
    <row r="29" spans="1:11" ht="18.75" customHeight="1">
      <c r="A29" s="163" t="s">
        <v>152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8.75" customHeight="1">
      <c r="A30" s="161" t="s">
        <v>65</v>
      </c>
      <c r="B30" s="162"/>
      <c r="C30" s="1">
        <v>2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61" t="s">
        <v>66</v>
      </c>
      <c r="B31" s="162"/>
      <c r="C31" s="1">
        <v>2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ROUNDUP(F31/9,0)</f>
        <v>1</v>
      </c>
      <c r="K31" s="4">
        <f>ROUNDUP((G31+H31+I31)/9,0)</f>
        <v>2</v>
      </c>
    </row>
    <row r="32" spans="2:11" ht="18.7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24.75" customHeight="1"/>
    <row r="63" spans="12:18" ht="15">
      <c r="L63" s="57"/>
      <c r="M63" s="57"/>
      <c r="N63" s="57"/>
      <c r="O63" s="57"/>
      <c r="P63" s="57"/>
      <c r="Q63" s="57"/>
      <c r="R63" s="56"/>
    </row>
    <row r="64" spans="12:18" ht="15">
      <c r="L64" s="54"/>
      <c r="M64" s="54"/>
      <c r="N64" s="54"/>
      <c r="O64" s="54"/>
      <c r="P64" s="54"/>
      <c r="Q64" s="54"/>
      <c r="R64" s="56"/>
    </row>
    <row r="65" spans="12:18" ht="15">
      <c r="L65" s="54"/>
      <c r="M65" s="54"/>
      <c r="N65" s="54"/>
      <c r="O65" s="54"/>
      <c r="P65" s="54"/>
      <c r="Q65" s="54"/>
      <c r="R65" s="56"/>
    </row>
    <row r="66" spans="12:18" ht="15">
      <c r="L66" s="55"/>
      <c r="M66" s="55"/>
      <c r="N66" s="55"/>
      <c r="O66" s="55"/>
      <c r="P66" s="55"/>
      <c r="Q66" s="55"/>
      <c r="R66" s="56"/>
    </row>
    <row r="67" spans="12:18" ht="15">
      <c r="L67" s="54"/>
      <c r="M67" s="54"/>
      <c r="N67" s="54"/>
      <c r="O67" s="54"/>
      <c r="P67" s="54"/>
      <c r="Q67" s="54"/>
      <c r="R67" s="56"/>
    </row>
    <row r="68" spans="12:18" ht="15">
      <c r="L68" s="58"/>
      <c r="M68" s="58"/>
      <c r="N68" s="58"/>
      <c r="O68" s="58"/>
      <c r="P68" s="58"/>
      <c r="Q68" s="58"/>
      <c r="R68" s="56"/>
    </row>
    <row r="69" spans="12:18" ht="15">
      <c r="L69" s="58"/>
      <c r="M69" s="58"/>
      <c r="N69" s="58"/>
      <c r="O69" s="58"/>
      <c r="P69" s="58"/>
      <c r="Q69" s="58"/>
      <c r="R69" s="56"/>
    </row>
    <row r="70" spans="12:18" ht="15">
      <c r="L70" s="58"/>
      <c r="M70" s="58"/>
      <c r="N70" s="58"/>
      <c r="O70" s="58"/>
      <c r="P70" s="58"/>
      <c r="Q70" s="58"/>
      <c r="R70" s="56"/>
    </row>
    <row r="71" spans="12:18" ht="15">
      <c r="L71" s="54"/>
      <c r="M71" s="54"/>
      <c r="N71" s="54"/>
      <c r="O71" s="54"/>
      <c r="P71" s="54"/>
      <c r="Q71" s="54"/>
      <c r="R71" s="56"/>
    </row>
    <row r="72" spans="12:18" ht="15">
      <c r="L72" s="54"/>
      <c r="M72" s="54"/>
      <c r="N72" s="54"/>
      <c r="O72" s="54"/>
      <c r="P72" s="54"/>
      <c r="Q72" s="54"/>
      <c r="R72" s="56"/>
    </row>
    <row r="73" spans="12:18" ht="15">
      <c r="L73" s="54"/>
      <c r="M73" s="54"/>
      <c r="N73" s="54"/>
      <c r="O73" s="54"/>
      <c r="P73" s="54"/>
      <c r="Q73" s="54"/>
      <c r="R73" s="56"/>
    </row>
    <row r="74" spans="12:18" ht="15">
      <c r="L74" s="54"/>
      <c r="M74" s="54"/>
      <c r="N74" s="54"/>
      <c r="O74" s="54"/>
      <c r="P74" s="54"/>
      <c r="Q74" s="54"/>
      <c r="R74" s="56"/>
    </row>
    <row r="75" spans="12:18" ht="15">
      <c r="L75" s="56"/>
      <c r="M75" s="56"/>
      <c r="N75" s="56"/>
      <c r="O75" s="56"/>
      <c r="P75" s="56"/>
      <c r="Q75" s="56"/>
      <c r="R75" s="56"/>
    </row>
  </sheetData>
  <sheetProtection/>
  <mergeCells count="31">
    <mergeCell ref="A22:B22"/>
    <mergeCell ref="A23:K23"/>
    <mergeCell ref="A31:B31"/>
    <mergeCell ref="A13:B13"/>
    <mergeCell ref="A12:B12"/>
    <mergeCell ref="A26:K26"/>
    <mergeCell ref="A24:B24"/>
    <mergeCell ref="A30:B30"/>
    <mergeCell ref="A20:K20"/>
    <mergeCell ref="A25:B25"/>
    <mergeCell ref="A14:B14"/>
    <mergeCell ref="A21:B21"/>
    <mergeCell ref="A6:B6"/>
    <mergeCell ref="A7:K7"/>
    <mergeCell ref="A9:B9"/>
    <mergeCell ref="A29:K29"/>
    <mergeCell ref="A18:B18"/>
    <mergeCell ref="A8:B8"/>
    <mergeCell ref="A10:K10"/>
    <mergeCell ref="A11:B11"/>
    <mergeCell ref="A28:B28"/>
    <mergeCell ref="A27:B27"/>
    <mergeCell ref="A15:B15"/>
    <mergeCell ref="A16:B16"/>
    <mergeCell ref="A17:K17"/>
    <mergeCell ref="A19:B19"/>
    <mergeCell ref="A1:K1"/>
    <mergeCell ref="A2:K2"/>
    <mergeCell ref="A3:B3"/>
    <mergeCell ref="A4:K4"/>
    <mergeCell ref="A5:B5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2004-08-26T00:49:39Z</cp:lastPrinted>
  <dcterms:created xsi:type="dcterms:W3CDTF">2013-01-21T11:52:24Z</dcterms:created>
  <dcterms:modified xsi:type="dcterms:W3CDTF">2019-10-14T12:50:00Z</dcterms:modified>
  <cp:category/>
  <cp:version/>
  <cp:contentType/>
  <cp:contentStatus/>
</cp:coreProperties>
</file>